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970" windowHeight="11790" activeTab="2"/>
  </bookViews>
  <sheets>
    <sheet name="はじめにお読みください" sheetId="1" r:id="rId1"/>
    <sheet name="① (固定費＆観察脱落症例費) " sheetId="2" r:id="rId2"/>
    <sheet name="②変動費" sheetId="3" r:id="rId3"/>
    <sheet name="③ (期間延長時) " sheetId="4" r:id="rId4"/>
    <sheet name="④ (文書保管費用) " sheetId="5" r:id="rId5"/>
  </sheets>
  <definedNames>
    <definedName name="_xlnm.Print_Area" localSheetId="1">'① (固定費＆観察脱落症例費) '!$A$1:$M$37</definedName>
    <definedName name="_xlnm.Print_Area" localSheetId="2">'②変動費'!$B$1:$N$42</definedName>
    <definedName name="_xlnm.Print_Area" localSheetId="3">'③ (期間延長時) '!$B$1:$N$20</definedName>
    <definedName name="_xlnm.Print_Area" localSheetId="4">'④ (文書保管費用) '!$B$1:$N$26</definedName>
    <definedName name="_xlnm.Print_Area" localSheetId="0">'はじめにお読みください'!$A$1:$A$20</definedName>
  </definedNames>
  <calcPr fullCalcOnLoad="1"/>
</workbook>
</file>

<file path=xl/sharedStrings.xml><?xml version="1.0" encoding="utf-8"?>
<sst xmlns="http://schemas.openxmlformats.org/spreadsheetml/2006/main" count="345" uniqueCount="182">
  <si>
    <t>円</t>
  </si>
  <si>
    <t>治験依頼者名</t>
  </si>
  <si>
    <t>研究期間</t>
  </si>
  <si>
    <t>治験責任医師</t>
  </si>
  <si>
    <t>当該治験（計画に関する研究を除く）に関連して必要となる研究経費</t>
  </si>
  <si>
    <t>臨床試験研究経費ポイント数</t>
  </si>
  <si>
    <t>西暦　　  年 　 月　   日</t>
  </si>
  <si>
    <t>契 約 締 結 日　～　西暦　　年　　月　　日</t>
  </si>
  <si>
    <t>ヶ月</t>
  </si>
  <si>
    <t>当該治験の遂行に必要な協力者（専門的・技術的知識の提供者、治験審査委員会の外部委員）に対して支払う経費</t>
  </si>
  <si>
    <t>観察期で脱落した症例</t>
  </si>
  <si>
    <t>算出基準 ： ポイント×6,000円</t>
  </si>
  <si>
    <t>診療科：　　　　　職名：　　　　　氏名：</t>
  </si>
  <si>
    <t>1.</t>
  </si>
  <si>
    <t>研究課題名</t>
  </si>
  <si>
    <t>2.</t>
  </si>
  <si>
    <t>3.</t>
  </si>
  <si>
    <t>4.</t>
  </si>
  <si>
    <t>ポイント</t>
  </si>
  <si>
    <t>%</t>
  </si>
  <si>
    <t>治験薬の保存、管理に要する経費</t>
  </si>
  <si>
    <t>技術料、機械損料、建物使用料、治験管理経費（症例検索のためのデータベース作成費等）、その他①～⑨に該当しない治験関連経費</t>
  </si>
  <si>
    <t>当該治験に従事する職員に係る人件費（給料、各種手当等）</t>
  </si>
  <si>
    <t>時間</t>
  </si>
  <si>
    <t>独立行政法人国立病院機構
名古屋医療センター院長　殿</t>
  </si>
  <si>
    <t>5.</t>
  </si>
  <si>
    <t>受託研究費積算　</t>
  </si>
  <si>
    <t>⑦</t>
  </si>
  <si>
    <t>⑨</t>
  </si>
  <si>
    <t>①</t>
  </si>
  <si>
    <t>③</t>
  </si>
  <si>
    <t>④</t>
  </si>
  <si>
    <t>⑤</t>
  </si>
  <si>
    <t>⑥</t>
  </si>
  <si>
    <t>⑧</t>
  </si>
  <si>
    <t>事務費</t>
  </si>
  <si>
    <t>管理費</t>
  </si>
  <si>
    <t>治験経費</t>
  </si>
  <si>
    <t>合計</t>
  </si>
  <si>
    <t>臨床試験
研究経費</t>
  </si>
  <si>
    <t>治験薬
管理経費</t>
  </si>
  <si>
    <t>治験協力者
人件費</t>
  </si>
  <si>
    <t>当該治験に必要な光熱水量、消耗品費、印刷製本費、通信運搬費、治験審査委員会等の事務処理に必要な経費、治験の進行の管理等に必要な経費。</t>
  </si>
  <si>
    <t>算出基準：時間単価×必要時間
時間単価：３,５００円
必要時間：CRC等関与時間＋モニタリング時間等</t>
  </si>
  <si>
    <t>CRC等関与時間</t>
  </si>
  <si>
    <t>終了時または中止時</t>
  </si>
  <si>
    <t>初回投与時</t>
  </si>
  <si>
    <t>―</t>
  </si>
  <si>
    <t>治験薬管理経費ポイント</t>
  </si>
  <si>
    <t>実際の観察脱落費</t>
  </si>
  <si>
    <t>集配料・入庫料・出庫料</t>
  </si>
  <si>
    <t>受託研究積算書の作成における留意点等について</t>
  </si>
  <si>
    <t>延長する契約期間</t>
  </si>
  <si>
    <t>当該積算書は、当該治験に係わる必須文書、原資料を外部倉庫に保管を委託するにあたっての費用算定する積算書になります。</t>
  </si>
  <si>
    <t>保管料の変更があった場合でも、原則、締結済みの課題については追加料金は発生しません。</t>
  </si>
  <si>
    <t>保管期間の延長があった場合は、追加料金を算出します。</t>
  </si>
  <si>
    <t>平成27年度までに契約した課題については、文書保管料の請求はありません。</t>
  </si>
  <si>
    <r>
      <t>　※積算書の</t>
    </r>
    <r>
      <rPr>
        <b/>
        <sz val="11"/>
        <color indexed="10"/>
        <rFont val="ＭＳ Ｐゴシック"/>
        <family val="3"/>
      </rPr>
      <t>黄色のマス目</t>
    </r>
    <r>
      <rPr>
        <sz val="11"/>
        <rFont val="ＭＳ Ｐゴシック"/>
        <family val="3"/>
      </rPr>
      <t>が追記可能な箇所となります。</t>
    </r>
  </si>
  <si>
    <t>文書保管料は、症例エントリーに関係なく発生するため、本契約締結時に一括請求いたします。（年度毎の請求ではないということです。）</t>
  </si>
  <si>
    <t>受託研究費積算書（期間延長時）</t>
  </si>
  <si>
    <t>箱数は原則、「５箱」　但し、保管資料が少ないことや多くなることが想定される場合は、増減可能</t>
  </si>
  <si>
    <t>算出基準：３００，０００円（一定額）</t>
  </si>
  <si>
    <t>②</t>
  </si>
  <si>
    <t>①と②の合計</t>
  </si>
  <si>
    <t>当該治験を開始するまでに必要な従事する職員に係る人件費（給料、各種手当等）</t>
  </si>
  <si>
    <t>受託研究費積算書（固定費）</t>
  </si>
  <si>
    <t>受託研究費積算書（観察脱落症例費）</t>
  </si>
  <si>
    <t>観察脱落症例費ポイント算出表から算出したポイント数　　</t>
  </si>
  <si>
    <t>算出基準 ： ポイント数×６，０００円</t>
  </si>
  <si>
    <t>算出基準 ：ポイント数×１,０００円</t>
  </si>
  <si>
    <t>①</t>
  </si>
  <si>
    <t>②</t>
  </si>
  <si>
    <t>③</t>
  </si>
  <si>
    <t>④</t>
  </si>
  <si>
    <t>⑤</t>
  </si>
  <si>
    <t>⑥</t>
  </si>
  <si>
    <t>算出基準 ： 上記経費（①～③）の１０％</t>
  </si>
  <si>
    <t>算出基準 ： 上記経費（①～④）の3０％</t>
  </si>
  <si>
    <t>⑥×　</t>
  </si>
  <si>
    <t>⑥の変動費を以下のとおりに按分する。</t>
  </si>
  <si>
    <t>受託研究費積算書（１例あたりの変動費）</t>
  </si>
  <si>
    <t>⑦</t>
  </si>
  <si>
    <t>VISIT回数</t>
  </si>
  <si>
    <t>回</t>
  </si>
  <si>
    <t>1VISIT経過毎　</t>
  </si>
  <si>
    <t>（書式N３－１）201703版</t>
  </si>
  <si>
    <r>
      <t xml:space="preserve">消費税 </t>
    </r>
    <r>
      <rPr>
        <b/>
        <sz val="10"/>
        <color indexed="10"/>
        <rFont val="HGPｺﾞｼｯｸM"/>
        <family val="3"/>
      </rPr>
      <t>8%</t>
    </r>
  </si>
  <si>
    <r>
      <t xml:space="preserve">消費税 </t>
    </r>
    <r>
      <rPr>
        <sz val="10"/>
        <color indexed="10"/>
        <rFont val="HGPｺﾞｼｯｸM"/>
        <family val="3"/>
      </rPr>
      <t>8%</t>
    </r>
  </si>
  <si>
    <t>事前準備費用</t>
  </si>
  <si>
    <t>IRB費用
（1年目）</t>
  </si>
  <si>
    <t>算出基準：CRC賃金算出表（事前準備費用）
から算出</t>
  </si>
  <si>
    <t>１例あたりの
変動費</t>
  </si>
  <si>
    <t>⑩</t>
  </si>
  <si>
    <t>＝⑧　</t>
  </si>
  <si>
    <t>―</t>
  </si>
  <si>
    <t>追加1VISITあたり</t>
  </si>
  <si>
    <t>⑪</t>
  </si>
  <si>
    <t>⑫</t>
  </si>
  <si>
    <t>⑬</t>
  </si>
  <si>
    <t>被験者初期対応業務費</t>
  </si>
  <si>
    <t>Extra Effort</t>
  </si>
  <si>
    <t>症例追加対応業務費</t>
  </si>
  <si>
    <t>⑭</t>
  </si>
  <si>
    <t>＝⑥×20％　</t>
  </si>
  <si>
    <t>＝⑦×20％　</t>
  </si>
  <si>
    <t>＝８０，０００円　</t>
  </si>
  <si>
    <t>＝３０，０００円　</t>
  </si>
  <si>
    <t>また、以下に掲げる費用を発生時に算定する。</t>
  </si>
  <si>
    <t>また、継続審査（書式11）を行った際に、以下に掲げる費用を算定する。</t>
  </si>
  <si>
    <t>算出基準：１００，０００円（一定額）</t>
  </si>
  <si>
    <t>IRB費用
（2年目以降）</t>
  </si>
  <si>
    <t>初回契約時
固定費</t>
  </si>
  <si>
    <t>算出基準 ： 上記経費⑤の１０％</t>
  </si>
  <si>
    <t>算出基準 ： 上記経費（⑤、⑥）の3０％</t>
  </si>
  <si>
    <t>治験経費（観察期脱落）　　⑤～⑦の合計</t>
  </si>
  <si>
    <t>①受託研究積算書「固定費＆観察脱落症例費」</t>
  </si>
  <si>
    <t>技術料、機械損料、建物使用料、治験管理経費（症例検索のためのデータベース作成費等）、その他⑤、⑥に該当しない治験関連経費</t>
  </si>
  <si>
    <t>　※初回申請時には、①、②、④の積算書の作成をお願いいたします。</t>
  </si>
  <si>
    <t xml:space="preserve">④受託研究積算表 「文書保管料」 </t>
  </si>
  <si>
    <t>③受託研究積算書「期間延長時」</t>
  </si>
  <si>
    <t>文言の定義</t>
  </si>
  <si>
    <r>
      <rPr>
        <b/>
        <sz val="10"/>
        <color indexed="10"/>
        <rFont val="HGPｺﾞｼｯｸM"/>
        <family val="3"/>
      </rPr>
      <t>1年目</t>
    </r>
    <r>
      <rPr>
        <sz val="10"/>
        <rFont val="HGPｺﾞｼｯｸM"/>
        <family val="3"/>
      </rPr>
      <t>のIRB審査を実施するために必要な費用</t>
    </r>
  </si>
  <si>
    <t>治験を開始するまでに必要な費用</t>
  </si>
  <si>
    <t>1課題あたり、初回契約時に算定する固定費の総額
（固定額）</t>
  </si>
  <si>
    <r>
      <rPr>
        <b/>
        <sz val="10"/>
        <color indexed="10"/>
        <rFont val="HGPｺﾞｼｯｸM"/>
        <family val="3"/>
      </rPr>
      <t>2年目以降</t>
    </r>
    <r>
      <rPr>
        <sz val="10"/>
        <rFont val="HGPｺﾞｼｯｸM"/>
        <family val="3"/>
      </rPr>
      <t>のIRB審査を実施するために必要な</t>
    </r>
    <r>
      <rPr>
        <b/>
        <sz val="10"/>
        <color indexed="10"/>
        <rFont val="HGPｺﾞｼｯｸM"/>
        <family val="3"/>
      </rPr>
      <t>年間あたりの</t>
    </r>
    <r>
      <rPr>
        <sz val="10"/>
        <rFont val="HGPｺﾞｼｯｸM"/>
        <family val="3"/>
      </rPr>
      <t>費用
※　初回審査より1年経過毎に算定します。</t>
    </r>
  </si>
  <si>
    <t>同意取得されたが、治験薬投与に至らなかった症例に対する業務対価。
※　上限で１５０，０００円（税抜き）
契約書には、⑨の金額を記載する。</t>
  </si>
  <si>
    <t>算定期間における、プロトコルで規定されたVISIT回数</t>
  </si>
  <si>
    <t>治験薬投与に至った場合に算定する費用</t>
  </si>
  <si>
    <t>治験を終了または中止した場合に算定する費用</t>
  </si>
  <si>
    <r>
      <t>⑥の費用を算定する期間を超した後、</t>
    </r>
    <r>
      <rPr>
        <b/>
        <sz val="10"/>
        <color indexed="10"/>
        <rFont val="HGPｺﾞｼｯｸM"/>
        <family val="3"/>
      </rPr>
      <t>規定1VISIT毎</t>
    </r>
    <r>
      <rPr>
        <sz val="10"/>
        <rFont val="HGPｺﾞｼｯｸM"/>
        <family val="3"/>
      </rPr>
      <t>に算定する費用</t>
    </r>
  </si>
  <si>
    <t>⑮</t>
  </si>
  <si>
    <t>Extra Visit①</t>
  </si>
  <si>
    <t>Extra Visit②</t>
  </si>
  <si>
    <t>発生事象による来院は生じないが、病院の負担となる業務にかかる費用　　※　電話やカルテ確認による生存確認、　電話等によるAE確認を行った場合に算定</t>
  </si>
  <si>
    <r>
      <t>症例追加時の登録の難易度、業務量に対する費用　　※　</t>
    </r>
    <r>
      <rPr>
        <b/>
        <sz val="10"/>
        <color indexed="10"/>
        <rFont val="HGPｺﾞｼｯｸM"/>
        <family val="3"/>
      </rPr>
      <t>症例追加症例に対して</t>
    </r>
    <r>
      <rPr>
        <sz val="10"/>
        <rFont val="HGPｺﾞｼｯｸM"/>
        <family val="3"/>
      </rPr>
      <t>、治験薬初回投与時に算定</t>
    </r>
  </si>
  <si>
    <r>
      <t>プロトコルの疑義解釈等の問い合わせやモニタリング対応等業務にかかる費用　　※　</t>
    </r>
    <r>
      <rPr>
        <b/>
        <sz val="10"/>
        <color indexed="10"/>
        <rFont val="HGPｺﾞｼｯｸM"/>
        <family val="3"/>
      </rPr>
      <t>初回契約症例に対して</t>
    </r>
    <r>
      <rPr>
        <sz val="10"/>
        <rFont val="HGPｺﾞｼｯｸM"/>
        <family val="3"/>
      </rPr>
      <t>、治験薬初回投与時に算定</t>
    </r>
  </si>
  <si>
    <r>
      <t>規定VISIT以外に発生した来院による業務にかかるの際に発生する費用　※　</t>
    </r>
    <r>
      <rPr>
        <b/>
        <sz val="10"/>
        <color indexed="10"/>
        <rFont val="HGPｺﾞｼｯｸM"/>
        <family val="3"/>
      </rPr>
      <t>SAE報告書（第1報）発生時に算定（1事象あたり1回のみ算定可能）</t>
    </r>
  </si>
  <si>
    <r>
      <t>規定VISIT以外に発生した来院による業務にかかるの際に発生する費用　　※　</t>
    </r>
    <r>
      <rPr>
        <b/>
        <sz val="10"/>
        <color indexed="10"/>
        <rFont val="HGPｺﾞｼｯｸM"/>
        <family val="3"/>
      </rPr>
      <t>SAE以外の場合に算定　⑫で算定している事象による来院の場合、算定不可</t>
    </r>
  </si>
  <si>
    <t>②受託研究積算書「変動費」</t>
  </si>
  <si>
    <t>治験の規定VISIT毎に算定する費用　　※G15のVISIT回数-２回　で除した金額</t>
  </si>
  <si>
    <r>
      <t xml:space="preserve">消費税 </t>
    </r>
    <r>
      <rPr>
        <b/>
        <sz val="10"/>
        <color indexed="10"/>
        <rFont val="HGSｺﾞｼｯｸM"/>
        <family val="3"/>
      </rPr>
      <t>8%</t>
    </r>
  </si>
  <si>
    <t>算出基準：時間単価×必要時間
時間単価：３,５００円
必要時間：モニタリング時間等</t>
  </si>
  <si>
    <t>①</t>
  </si>
  <si>
    <t>②</t>
  </si>
  <si>
    <t>算出基準 ： 上記経費　①の１０％</t>
  </si>
  <si>
    <t>算出基準 ： 上記経費（①～②）の3０％</t>
  </si>
  <si>
    <t>①から③の合計</t>
  </si>
  <si>
    <t>文書保管料</t>
  </si>
  <si>
    <t>年</t>
  </si>
  <si>
    <t>外部倉庫にて保管するに必要な費用</t>
  </si>
  <si>
    <t>資料の集配等にかかる費用</t>
  </si>
  <si>
    <t>保管箱料</t>
  </si>
  <si>
    <t>文書破棄料</t>
  </si>
  <si>
    <t>外部倉庫にて文書を破棄するに必要な費用</t>
  </si>
  <si>
    <t>①から⑤の合計</t>
  </si>
  <si>
    <t>①～④の合計の30％</t>
  </si>
  <si>
    <t>（書式N３－４）201703版</t>
  </si>
  <si>
    <t>（書式N３－３）201703版</t>
  </si>
  <si>
    <t>受託研究費積算書（文書保管費用）</t>
  </si>
  <si>
    <t>まず初めに・・・積算書は以下の４種類があります。</t>
  </si>
  <si>
    <r>
      <t>「文書保管料」：</t>
    </r>
    <r>
      <rPr>
        <b/>
        <sz val="11"/>
        <color indexed="10"/>
        <rFont val="ＭＳ Ｐゴシック"/>
        <family val="3"/>
      </rPr>
      <t>治験終了後に保管が必要と想定される年数</t>
    </r>
    <r>
      <rPr>
        <sz val="11"/>
        <rFont val="ＭＳ Ｐゴシック"/>
        <family val="3"/>
      </rPr>
      <t>に応じて算出してください。※Global Study の場合、原則15年としてください。</t>
    </r>
  </si>
  <si>
    <t>保管期間</t>
  </si>
  <si>
    <t>治験終了から想定される期間（年）を入力してください。</t>
  </si>
  <si>
    <t>技術料、機械損料、建物使用料、治験管理経費（症例検索のためのデータベース作成費等）、その他①②に該当しない治験関連経費</t>
  </si>
  <si>
    <t>事務費・管理費</t>
  </si>
  <si>
    <t>延長となる期間（月）を入力してください。</t>
  </si>
  <si>
    <t>研究期間</t>
  </si>
  <si>
    <t>（書式N３－2）201703版</t>
  </si>
  <si>
    <t>＜④受託研究積算表 「文書保管料」の留意点＞</t>
  </si>
  <si>
    <t>　※契約期間の延長の際には、③の積算書の作成をお願いいたします。</t>
  </si>
  <si>
    <t>資料の保管箱の費用</t>
  </si>
  <si>
    <t>箱数</t>
  </si>
  <si>
    <t>箱</t>
  </si>
  <si>
    <t>原則、５箱/１課題　です。</t>
  </si>
  <si>
    <t>１箱あたり300円/月×12ヵ月×保管年数</t>
  </si>
  <si>
    <t>箱数×1,500円×3回</t>
  </si>
  <si>
    <t>箱数×1000円×1回　＋2,000円</t>
  </si>
  <si>
    <t>箱数×300円</t>
  </si>
  <si>
    <t>ＳＭＯの介入の有無</t>
  </si>
  <si>
    <t>あり</t>
  </si>
  <si>
    <t>なし</t>
  </si>
  <si>
    <t>①から⑤の合計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</si>
</sst>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_ "/>
    <numFmt numFmtId="179" formatCode="&quot;Yes&quot;;&quot;Yes&quot;;&quot;No&quot;"/>
    <numFmt numFmtId="180" formatCode="&quot;True&quot;;&quot;True&quot;;&quot;False&quot;"/>
    <numFmt numFmtId="181" formatCode="&quot;On&quot;;&quot;On&quot;;&quot;Off&quot;"/>
    <numFmt numFmtId="182" formatCode="[$€-2]\ #,##0.00_);[Red]\([$€-2]\ #,##0.00\)"/>
    <numFmt numFmtId="183" formatCode="&quot;¥&quot;#,##0_);[Red]\(&quot;¥&quot;#,##0\)"/>
    <numFmt numFmtId="184" formatCode="0_);[Red]\(0\)"/>
    <numFmt numFmtId="185" formatCode="0_ "/>
  </numFmts>
  <fonts count="61">
    <font>
      <sz val="11"/>
      <name val="ＭＳ Ｐゴシック"/>
      <family val="3"/>
    </font>
    <font>
      <sz val="6"/>
      <name val="ＭＳ Ｐゴシック"/>
      <family val="3"/>
    </font>
    <font>
      <sz val="12"/>
      <name val="ＭＳ Ｐゴシック"/>
      <family val="3"/>
    </font>
    <font>
      <b/>
      <sz val="11"/>
      <color indexed="10"/>
      <name val="ＭＳ Ｐゴシック"/>
      <family val="3"/>
    </font>
    <font>
      <sz val="16"/>
      <name val="ＭＳ Ｐゴシック"/>
      <family val="3"/>
    </font>
    <font>
      <sz val="12"/>
      <name val="HGPｺﾞｼｯｸM"/>
      <family val="3"/>
    </font>
    <font>
      <sz val="9"/>
      <name val="HGPｺﾞｼｯｸM"/>
      <family val="3"/>
    </font>
    <font>
      <b/>
      <sz val="12"/>
      <name val="HGPｺﾞｼｯｸM"/>
      <family val="3"/>
    </font>
    <font>
      <sz val="10"/>
      <name val="HGPｺﾞｼｯｸM"/>
      <family val="3"/>
    </font>
    <font>
      <sz val="10"/>
      <color indexed="8"/>
      <name val="HGPｺﾞｼｯｸM"/>
      <family val="3"/>
    </font>
    <font>
      <b/>
      <sz val="10"/>
      <name val="HGPｺﾞｼｯｸM"/>
      <family val="3"/>
    </font>
    <font>
      <b/>
      <sz val="10"/>
      <color indexed="10"/>
      <name val="HGPｺﾞｼｯｸM"/>
      <family val="3"/>
    </font>
    <font>
      <sz val="11"/>
      <name val="HGPｺﾞｼｯｸM"/>
      <family val="3"/>
    </font>
    <font>
      <sz val="14"/>
      <name val="HGPｺﾞｼｯｸM"/>
      <family val="3"/>
    </font>
    <font>
      <sz val="10"/>
      <color indexed="10"/>
      <name val="HGPｺﾞｼｯｸM"/>
      <family val="3"/>
    </font>
    <font>
      <sz val="9"/>
      <name val="HGSｺﾞｼｯｸM"/>
      <family val="3"/>
    </font>
    <font>
      <sz val="11"/>
      <name val="HGSｺﾞｼｯｸM"/>
      <family val="3"/>
    </font>
    <font>
      <sz val="12"/>
      <name val="HGSｺﾞｼｯｸM"/>
      <family val="3"/>
    </font>
    <font>
      <b/>
      <sz val="12"/>
      <name val="HGSｺﾞｼｯｸM"/>
      <family val="3"/>
    </font>
    <font>
      <sz val="10"/>
      <name val="HGSｺﾞｼｯｸM"/>
      <family val="3"/>
    </font>
    <font>
      <sz val="10"/>
      <color indexed="8"/>
      <name val="HGSｺﾞｼｯｸM"/>
      <family val="3"/>
    </font>
    <font>
      <b/>
      <sz val="10"/>
      <name val="HGSｺﾞｼｯｸM"/>
      <family val="3"/>
    </font>
    <font>
      <b/>
      <sz val="10"/>
      <color indexed="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PｺﾞｼｯｸM"/>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1"/>
      <color rgb="FFFF0000"/>
      <name val="HGPｺﾞｼｯｸM"/>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CCFF"/>
        <bgColor indexed="64"/>
      </patternFill>
    </fill>
    <fill>
      <patternFill patternType="solid">
        <fgColor rgb="FFCCECFF"/>
        <bgColor indexed="64"/>
      </patternFill>
    </fill>
    <fill>
      <patternFill patternType="solid">
        <fgColor rgb="FFFFFF0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style="thick"/>
      <right>
        <color indexed="63"/>
      </right>
      <top style="thick"/>
      <bottom style="thick"/>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ck"/>
      <top>
        <color indexed="63"/>
      </top>
      <bottom style="thin"/>
    </border>
    <border>
      <left>
        <color indexed="63"/>
      </left>
      <right>
        <color indexed="63"/>
      </right>
      <top style="thick"/>
      <bottom style="thick"/>
    </border>
    <border>
      <left>
        <color indexed="63"/>
      </left>
      <right style="thick"/>
      <top style="thick"/>
      <bottom style="thick"/>
    </border>
    <border>
      <left style="medium"/>
      <right>
        <color indexed="63"/>
      </right>
      <top style="medium"/>
      <bottom style="medium"/>
    </border>
    <border>
      <left>
        <color indexed="63"/>
      </left>
      <right style="thin"/>
      <top style="thin"/>
      <bottom>
        <color indexed="63"/>
      </bottom>
    </border>
    <border>
      <left>
        <color indexed="63"/>
      </left>
      <right style="medium"/>
      <top style="thick"/>
      <bottom style="thick"/>
    </border>
    <border>
      <left>
        <color indexed="63"/>
      </left>
      <right>
        <color indexed="63"/>
      </right>
      <top style="medium"/>
      <bottom style="thick"/>
    </border>
    <border>
      <left>
        <color indexed="63"/>
      </left>
      <right style="medium"/>
      <top style="medium"/>
      <bottom style="thick"/>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58" fillId="31" borderId="0" applyNumberFormat="0" applyBorder="0" applyAlignment="0" applyProtection="0"/>
  </cellStyleXfs>
  <cellXfs count="250">
    <xf numFmtId="0" fontId="0" fillId="0" borderId="0" xfId="0" applyAlignment="1">
      <alignment/>
    </xf>
    <xf numFmtId="0" fontId="0" fillId="0" borderId="0" xfId="0"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4" fillId="0" borderId="0" xfId="0" applyFont="1" applyAlignment="1">
      <alignment vertical="center"/>
    </xf>
    <xf numFmtId="0" fontId="59" fillId="0" borderId="11" xfId="0" applyFont="1" applyFill="1" applyBorder="1" applyAlignment="1">
      <alignment vertical="center"/>
    </xf>
    <xf numFmtId="0" fontId="0" fillId="32" borderId="11" xfId="0" applyFill="1" applyBorder="1" applyAlignment="1">
      <alignment vertical="center"/>
    </xf>
    <xf numFmtId="0" fontId="0" fillId="32" borderId="11" xfId="0" applyFill="1" applyBorder="1" applyAlignment="1">
      <alignment vertical="center" wrapText="1"/>
    </xf>
    <xf numFmtId="0" fontId="0" fillId="32" borderId="12" xfId="0" applyFill="1" applyBorder="1" applyAlignment="1">
      <alignment vertical="center"/>
    </xf>
    <xf numFmtId="0" fontId="2" fillId="32" borderId="10" xfId="0" applyFont="1" applyFill="1" applyBorder="1" applyAlignment="1">
      <alignment vertical="center"/>
    </xf>
    <xf numFmtId="0" fontId="0" fillId="0" borderId="0" xfId="0" applyFill="1" applyBorder="1" applyAlignment="1">
      <alignment vertical="center"/>
    </xf>
    <xf numFmtId="0" fontId="5" fillId="0" borderId="0" xfId="0" applyFont="1" applyAlignment="1">
      <alignment/>
    </xf>
    <xf numFmtId="0" fontId="8" fillId="0" borderId="0" xfId="0" applyFont="1" applyAlignment="1">
      <alignment/>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0" xfId="0" applyFont="1" applyAlignment="1">
      <alignment vertical="center"/>
    </xf>
    <xf numFmtId="0" fontId="9" fillId="0" borderId="0" xfId="0" applyFont="1" applyAlignment="1">
      <alignment/>
    </xf>
    <xf numFmtId="0" fontId="8" fillId="0" borderId="0" xfId="0" applyFont="1" applyBorder="1" applyAlignment="1">
      <alignment/>
    </xf>
    <xf numFmtId="0" fontId="5" fillId="0" borderId="0" xfId="0" applyFont="1" applyBorder="1" applyAlignment="1">
      <alignment/>
    </xf>
    <xf numFmtId="49" fontId="8" fillId="0" borderId="0" xfId="0" applyNumberFormat="1" applyFont="1" applyAlignment="1">
      <alignment horizontal="right" vertical="center"/>
    </xf>
    <xf numFmtId="0" fontId="6"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8" fillId="0" borderId="0" xfId="0" applyFont="1" applyBorder="1" applyAlignment="1">
      <alignment horizontal="righ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0" borderId="14" xfId="0" applyFont="1" applyBorder="1" applyAlignment="1">
      <alignment vertical="center"/>
    </xf>
    <xf numFmtId="0" fontId="8" fillId="0" borderId="13" xfId="0" applyFont="1" applyBorder="1" applyAlignment="1">
      <alignment vertical="center"/>
    </xf>
    <xf numFmtId="178" fontId="5" fillId="0" borderId="0" xfId="0" applyNumberFormat="1" applyFont="1" applyAlignment="1">
      <alignment/>
    </xf>
    <xf numFmtId="0" fontId="10" fillId="0" borderId="0" xfId="0" applyFont="1" applyFill="1" applyBorder="1" applyAlignment="1">
      <alignment vertical="center" wrapText="1"/>
    </xf>
    <xf numFmtId="0" fontId="10" fillId="0" borderId="0" xfId="0" applyFont="1" applyFill="1" applyBorder="1" applyAlignment="1">
      <alignment horizontal="center" vertical="center"/>
    </xf>
    <xf numFmtId="176" fontId="10" fillId="0" borderId="0" xfId="0" applyNumberFormat="1" applyFont="1" applyFill="1" applyBorder="1" applyAlignment="1">
      <alignment horizontal="right" vertical="center"/>
    </xf>
    <xf numFmtId="0" fontId="10" fillId="0" borderId="0" xfId="0" applyFont="1" applyFill="1" applyBorder="1" applyAlignment="1">
      <alignment horizontal="right" vertical="center"/>
    </xf>
    <xf numFmtId="0" fontId="8" fillId="33" borderId="15" xfId="0" applyFont="1" applyFill="1" applyBorder="1" applyAlignment="1">
      <alignment vertical="center" shrinkToFit="1"/>
    </xf>
    <xf numFmtId="0" fontId="10" fillId="33" borderId="15" xfId="0" applyFont="1" applyFill="1" applyBorder="1" applyAlignment="1">
      <alignment vertical="center" shrinkToFit="1"/>
    </xf>
    <xf numFmtId="0" fontId="8" fillId="0" borderId="16" xfId="0" applyFont="1" applyBorder="1" applyAlignment="1">
      <alignment horizontal="right" vertical="center"/>
    </xf>
    <xf numFmtId="0" fontId="8" fillId="34" borderId="16" xfId="0" applyFont="1" applyFill="1" applyBorder="1" applyAlignment="1">
      <alignment horizontal="center" vertical="center"/>
    </xf>
    <xf numFmtId="0" fontId="8" fillId="0" borderId="16" xfId="0" applyFont="1" applyBorder="1" applyAlignment="1">
      <alignment horizontal="center" vertical="center"/>
    </xf>
    <xf numFmtId="0" fontId="10" fillId="0" borderId="14" xfId="0" applyFont="1" applyBorder="1" applyAlignment="1">
      <alignment horizontal="right" vertical="center"/>
    </xf>
    <xf numFmtId="0" fontId="10" fillId="0" borderId="17" xfId="0" applyFont="1" applyBorder="1" applyAlignment="1">
      <alignment horizontal="right" vertical="center"/>
    </xf>
    <xf numFmtId="177" fontId="10" fillId="0" borderId="15" xfId="0" applyNumberFormat="1" applyFont="1" applyFill="1" applyBorder="1" applyAlignment="1">
      <alignment horizontal="right" vertical="center"/>
    </xf>
    <xf numFmtId="0" fontId="10" fillId="0" borderId="14" xfId="0" applyFont="1" applyFill="1" applyBorder="1" applyAlignment="1">
      <alignment horizontal="right" vertical="center"/>
    </xf>
    <xf numFmtId="176" fontId="10" fillId="0" borderId="15" xfId="0" applyNumberFormat="1" applyFont="1" applyFill="1" applyBorder="1" applyAlignment="1">
      <alignment horizontal="right" vertical="center"/>
    </xf>
    <xf numFmtId="0" fontId="8" fillId="0" borderId="16" xfId="0" applyFont="1" applyFill="1" applyBorder="1" applyAlignment="1">
      <alignment horizontal="right" vertical="center"/>
    </xf>
    <xf numFmtId="0" fontId="10" fillId="0" borderId="17" xfId="0" applyFont="1" applyFill="1" applyBorder="1" applyAlignment="1">
      <alignment horizontal="right" vertical="center"/>
    </xf>
    <xf numFmtId="0" fontId="12" fillId="0" borderId="0" xfId="0" applyFont="1" applyAlignment="1">
      <alignment/>
    </xf>
    <xf numFmtId="0" fontId="12" fillId="0" borderId="0" xfId="0" applyFont="1" applyAlignment="1">
      <alignment vertical="center"/>
    </xf>
    <xf numFmtId="0" fontId="5" fillId="0" borderId="0" xfId="0" applyFont="1" applyBorder="1" applyAlignment="1">
      <alignment/>
    </xf>
    <xf numFmtId="0" fontId="8" fillId="0" borderId="16" xfId="0" applyFont="1" applyBorder="1" applyAlignment="1">
      <alignment vertical="center"/>
    </xf>
    <xf numFmtId="0" fontId="8" fillId="0" borderId="0" xfId="0" applyFont="1" applyFill="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13" fillId="0" borderId="0" xfId="0" applyFont="1" applyAlignment="1">
      <alignment/>
    </xf>
    <xf numFmtId="0" fontId="8" fillId="34" borderId="18" xfId="0" applyFont="1" applyFill="1" applyBorder="1" applyAlignment="1">
      <alignment vertical="center"/>
    </xf>
    <xf numFmtId="0" fontId="5" fillId="0" borderId="0" xfId="0" applyFont="1" applyFill="1" applyBorder="1" applyAlignment="1">
      <alignment/>
    </xf>
    <xf numFmtId="0" fontId="8" fillId="0" borderId="14" xfId="0" applyFont="1" applyFill="1" applyBorder="1" applyAlignment="1">
      <alignment horizontal="right" vertical="center"/>
    </xf>
    <xf numFmtId="0" fontId="8" fillId="0" borderId="13" xfId="0" applyFont="1" applyFill="1" applyBorder="1" applyAlignment="1">
      <alignment horizontal="right" vertical="center"/>
    </xf>
    <xf numFmtId="176" fontId="8" fillId="0" borderId="15" xfId="0" applyNumberFormat="1" applyFont="1" applyFill="1" applyBorder="1" applyAlignment="1">
      <alignment horizontal="right" vertical="center"/>
    </xf>
    <xf numFmtId="0" fontId="8" fillId="0" borderId="19" xfId="0" applyFont="1" applyBorder="1" applyAlignment="1">
      <alignment/>
    </xf>
    <xf numFmtId="0" fontId="8" fillId="0" borderId="19" xfId="0" applyFont="1" applyBorder="1" applyAlignment="1">
      <alignment horizontal="center" vertical="center"/>
    </xf>
    <xf numFmtId="176" fontId="8" fillId="0" borderId="19" xfId="0" applyNumberFormat="1" applyFont="1" applyBorder="1" applyAlignment="1">
      <alignment horizontal="right" vertical="center"/>
    </xf>
    <xf numFmtId="0" fontId="8" fillId="0" borderId="19" xfId="0" applyFont="1" applyBorder="1" applyAlignment="1">
      <alignment horizontal="right" vertical="center"/>
    </xf>
    <xf numFmtId="0" fontId="8" fillId="0" borderId="0" xfId="0" applyFont="1" applyFill="1" applyBorder="1" applyAlignment="1">
      <alignment horizontal="right" vertical="center"/>
    </xf>
    <xf numFmtId="177" fontId="8" fillId="0" borderId="0" xfId="0" applyNumberFormat="1" applyFont="1" applyBorder="1" applyAlignment="1">
      <alignment horizontal="right"/>
    </xf>
    <xf numFmtId="0" fontId="8" fillId="0" borderId="0" xfId="0" applyFont="1" applyBorder="1" applyAlignment="1">
      <alignment/>
    </xf>
    <xf numFmtId="0" fontId="8" fillId="0" borderId="0" xfId="0" applyFont="1" applyFill="1" applyBorder="1" applyAlignment="1">
      <alignment/>
    </xf>
    <xf numFmtId="0" fontId="8" fillId="0" borderId="15" xfId="0" applyFont="1" applyFill="1" applyBorder="1" applyAlignment="1">
      <alignment horizontal="left" vertical="center"/>
    </xf>
    <xf numFmtId="0" fontId="8" fillId="0" borderId="20" xfId="0" applyFont="1" applyFill="1" applyBorder="1" applyAlignment="1">
      <alignment vertical="center"/>
    </xf>
    <xf numFmtId="0" fontId="8" fillId="0" borderId="14" xfId="0" applyFont="1" applyFill="1" applyBorder="1" applyAlignment="1">
      <alignment vertical="center"/>
    </xf>
    <xf numFmtId="0" fontId="8" fillId="0" borderId="13" xfId="0" applyFont="1" applyFill="1" applyBorder="1" applyAlignment="1">
      <alignment vertical="center"/>
    </xf>
    <xf numFmtId="0" fontId="8" fillId="0" borderId="15" xfId="0" applyFont="1" applyFill="1" applyBorder="1" applyAlignment="1">
      <alignment/>
    </xf>
    <xf numFmtId="0" fontId="8" fillId="0" borderId="14" xfId="0" applyFont="1" applyFill="1" applyBorder="1" applyAlignment="1">
      <alignment/>
    </xf>
    <xf numFmtId="176" fontId="8" fillId="0" borderId="15" xfId="0" applyNumberFormat="1" applyFont="1" applyFill="1" applyBorder="1" applyAlignment="1">
      <alignment/>
    </xf>
    <xf numFmtId="0" fontId="8" fillId="0" borderId="21" xfId="0" applyFont="1" applyFill="1" applyBorder="1" applyAlignment="1">
      <alignment horizontal="center" vertical="center" wrapText="1"/>
    </xf>
    <xf numFmtId="176" fontId="8" fillId="0" borderId="16" xfId="0" applyNumberFormat="1" applyFont="1" applyFill="1" applyBorder="1" applyAlignment="1">
      <alignment horizontal="right" vertical="center"/>
    </xf>
    <xf numFmtId="0" fontId="8" fillId="0" borderId="16" xfId="0" applyFont="1" applyFill="1" applyBorder="1" applyAlignment="1">
      <alignment horizontal="center" vertical="center" wrapText="1"/>
    </xf>
    <xf numFmtId="0" fontId="8" fillId="33" borderId="16" xfId="0" applyFont="1" applyFill="1" applyBorder="1" applyAlignment="1">
      <alignment vertical="center" shrinkToFit="1"/>
    </xf>
    <xf numFmtId="0" fontId="10" fillId="33" borderId="16" xfId="0" applyFont="1" applyFill="1" applyBorder="1" applyAlignment="1">
      <alignment vertical="center" shrinkToFit="1"/>
    </xf>
    <xf numFmtId="49" fontId="8" fillId="0" borderId="16" xfId="0" applyNumberFormat="1" applyFont="1" applyBorder="1" applyAlignment="1">
      <alignment horizontal="right" vertical="center"/>
    </xf>
    <xf numFmtId="177" fontId="10" fillId="0" borderId="0" xfId="0" applyNumberFormat="1" applyFont="1" applyFill="1" applyBorder="1" applyAlignment="1">
      <alignment horizontal="right" vertical="center"/>
    </xf>
    <xf numFmtId="0" fontId="8" fillId="0" borderId="0" xfId="0" applyFont="1" applyFill="1" applyBorder="1" applyAlignment="1">
      <alignment vertical="center" shrinkToFit="1"/>
    </xf>
    <xf numFmtId="0" fontId="10" fillId="0" borderId="0" xfId="0" applyFont="1" applyFill="1" applyBorder="1" applyAlignment="1">
      <alignment vertical="center" shrinkToFit="1"/>
    </xf>
    <xf numFmtId="0" fontId="8" fillId="0" borderId="0" xfId="0" applyFont="1" applyFill="1" applyBorder="1" applyAlignment="1">
      <alignment horizontal="center" vertical="center"/>
    </xf>
    <xf numFmtId="0" fontId="10" fillId="0" borderId="22" xfId="0" applyFont="1" applyBorder="1" applyAlignment="1">
      <alignment horizontal="right" vertical="center"/>
    </xf>
    <xf numFmtId="0" fontId="10" fillId="0" borderId="21" xfId="0" applyFont="1" applyBorder="1" applyAlignment="1">
      <alignment horizontal="right" vertical="center"/>
    </xf>
    <xf numFmtId="49" fontId="8" fillId="0" borderId="16" xfId="0" applyNumberFormat="1" applyFont="1" applyFill="1" applyBorder="1" applyAlignment="1">
      <alignment horizontal="right" vertical="center"/>
    </xf>
    <xf numFmtId="0" fontId="8" fillId="33" borderId="15" xfId="0" applyFont="1" applyFill="1" applyBorder="1" applyAlignment="1">
      <alignment horizontal="left" vertical="center" shrinkToFit="1"/>
    </xf>
    <xf numFmtId="0" fontId="10" fillId="33" borderId="16" xfId="0" applyFont="1" applyFill="1" applyBorder="1" applyAlignment="1">
      <alignment horizontal="center" vertical="center" shrinkToFit="1"/>
    </xf>
    <xf numFmtId="0" fontId="8" fillId="33" borderId="16" xfId="0" applyFont="1" applyFill="1" applyBorder="1" applyAlignment="1">
      <alignment horizontal="left" vertical="center" shrinkToFit="1"/>
    </xf>
    <xf numFmtId="0" fontId="8" fillId="0" borderId="16" xfId="0" applyFont="1" applyBorder="1" applyAlignment="1">
      <alignment horizontal="left" vertical="center"/>
    </xf>
    <xf numFmtId="178" fontId="8" fillId="0" borderId="16" xfId="0" applyNumberFormat="1" applyFont="1" applyBorder="1" applyAlignment="1">
      <alignment horizontal="left" vertical="center" wrapText="1"/>
    </xf>
    <xf numFmtId="0" fontId="8" fillId="0" borderId="0" xfId="0" applyFont="1" applyAlignment="1">
      <alignment horizontal="center" wrapText="1"/>
    </xf>
    <xf numFmtId="0" fontId="8" fillId="0" borderId="0" xfId="0" applyFont="1" applyAlignment="1">
      <alignment horizontal="center" vertical="center" wrapText="1"/>
    </xf>
    <xf numFmtId="0" fontId="8" fillId="0" borderId="16" xfId="0" applyFont="1" applyBorder="1" applyAlignment="1">
      <alignment horizontal="center" vertical="center" wrapText="1"/>
    </xf>
    <xf numFmtId="178" fontId="8" fillId="0" borderId="0" xfId="0" applyNumberFormat="1" applyFont="1" applyAlignment="1">
      <alignment horizontal="center" wrapText="1"/>
    </xf>
    <xf numFmtId="7" fontId="8" fillId="0" borderId="0" xfId="0" applyNumberFormat="1" applyFont="1" applyAlignment="1">
      <alignment horizontal="center" wrapText="1"/>
    </xf>
    <xf numFmtId="0" fontId="8" fillId="0" borderId="20" xfId="0" applyFont="1" applyFill="1" applyBorder="1" applyAlignment="1">
      <alignment/>
    </xf>
    <xf numFmtId="0" fontId="15" fillId="0" borderId="0" xfId="0" applyFont="1" applyAlignment="1">
      <alignment vertical="center"/>
    </xf>
    <xf numFmtId="0" fontId="16" fillId="0" borderId="0" xfId="0" applyFont="1" applyAlignment="1">
      <alignment/>
    </xf>
    <xf numFmtId="0" fontId="17" fillId="0" borderId="0" xfId="0" applyFont="1" applyAlignment="1">
      <alignment/>
    </xf>
    <xf numFmtId="0" fontId="19" fillId="0" borderId="0" xfId="0" applyFont="1" applyAlignment="1">
      <alignment/>
    </xf>
    <xf numFmtId="0" fontId="19" fillId="0" borderId="0" xfId="0" applyFont="1" applyAlignment="1">
      <alignment horizontal="center" vertical="center"/>
    </xf>
    <xf numFmtId="0" fontId="19" fillId="0" borderId="0" xfId="0" applyFont="1" applyBorder="1" applyAlignment="1">
      <alignment horizontal="center" vertical="center"/>
    </xf>
    <xf numFmtId="0" fontId="19" fillId="0" borderId="0" xfId="0" applyFont="1" applyAlignment="1">
      <alignment vertical="center"/>
    </xf>
    <xf numFmtId="0" fontId="20" fillId="0" borderId="0" xfId="0" applyFont="1" applyAlignment="1">
      <alignment/>
    </xf>
    <xf numFmtId="0" fontId="19" fillId="0" borderId="0" xfId="0" applyFont="1" applyBorder="1" applyAlignment="1">
      <alignment/>
    </xf>
    <xf numFmtId="0" fontId="17" fillId="0" borderId="0" xfId="0" applyFont="1" applyBorder="1" applyAlignment="1">
      <alignment/>
    </xf>
    <xf numFmtId="49" fontId="19" fillId="0" borderId="0" xfId="0" applyNumberFormat="1" applyFont="1" applyAlignment="1">
      <alignment horizontal="right" vertical="center"/>
    </xf>
    <xf numFmtId="0" fontId="17" fillId="0" borderId="0" xfId="0" applyFont="1" applyAlignment="1">
      <alignment vertical="center"/>
    </xf>
    <xf numFmtId="0" fontId="19" fillId="0" borderId="0" xfId="0" applyFont="1" applyAlignment="1">
      <alignment horizontal="left" vertical="center"/>
    </xf>
    <xf numFmtId="0" fontId="17" fillId="0" borderId="0" xfId="0" applyFont="1" applyBorder="1" applyAlignment="1">
      <alignment vertical="center"/>
    </xf>
    <xf numFmtId="0" fontId="19" fillId="0" borderId="0" xfId="0" applyFont="1" applyBorder="1" applyAlignment="1">
      <alignment horizontal="right" vertical="center"/>
    </xf>
    <xf numFmtId="0" fontId="19" fillId="0" borderId="0" xfId="0" applyFont="1" applyBorder="1" applyAlignment="1">
      <alignment vertical="center"/>
    </xf>
    <xf numFmtId="0" fontId="19" fillId="0" borderId="13" xfId="0" applyFont="1" applyBorder="1" applyAlignment="1">
      <alignment vertical="center"/>
    </xf>
    <xf numFmtId="0" fontId="21" fillId="33" borderId="14" xfId="0" applyFont="1" applyFill="1" applyBorder="1" applyAlignment="1">
      <alignment/>
    </xf>
    <xf numFmtId="0" fontId="21" fillId="33" borderId="13" xfId="0" applyFont="1" applyFill="1" applyBorder="1" applyAlignment="1">
      <alignment/>
    </xf>
    <xf numFmtId="178" fontId="17" fillId="0" borderId="0" xfId="0" applyNumberFormat="1" applyFont="1" applyAlignment="1">
      <alignment/>
    </xf>
    <xf numFmtId="0" fontId="21" fillId="0" borderId="19" xfId="0" applyFont="1" applyBorder="1" applyAlignment="1">
      <alignment/>
    </xf>
    <xf numFmtId="0" fontId="21" fillId="0" borderId="19" xfId="0" applyFont="1" applyBorder="1" applyAlignment="1">
      <alignment horizontal="center" vertical="center"/>
    </xf>
    <xf numFmtId="176" fontId="21" fillId="0" borderId="19" xfId="0" applyNumberFormat="1" applyFont="1" applyBorder="1" applyAlignment="1">
      <alignment/>
    </xf>
    <xf numFmtId="0" fontId="21" fillId="0" borderId="19" xfId="0" applyFont="1" applyBorder="1" applyAlignment="1">
      <alignment/>
    </xf>
    <xf numFmtId="0" fontId="21" fillId="0" borderId="0" xfId="0" applyFont="1" applyBorder="1" applyAlignment="1">
      <alignment/>
    </xf>
    <xf numFmtId="0" fontId="21" fillId="0" borderId="0" xfId="0" applyFont="1" applyFill="1" applyBorder="1" applyAlignment="1">
      <alignment/>
    </xf>
    <xf numFmtId="0" fontId="16" fillId="0" borderId="0" xfId="0" applyFont="1" applyAlignment="1">
      <alignment vertical="center"/>
    </xf>
    <xf numFmtId="0" fontId="17" fillId="0" borderId="0" xfId="0" applyFont="1" applyBorder="1" applyAlignment="1">
      <alignment/>
    </xf>
    <xf numFmtId="0" fontId="19" fillId="34" borderId="23" xfId="0" applyFont="1" applyFill="1" applyBorder="1" applyAlignment="1">
      <alignment horizontal="center" vertical="center"/>
    </xf>
    <xf numFmtId="0" fontId="19" fillId="0" borderId="16" xfId="0" applyFont="1" applyFill="1" applyBorder="1" applyAlignment="1">
      <alignment vertical="center"/>
    </xf>
    <xf numFmtId="176" fontId="21" fillId="0" borderId="15" xfId="0" applyNumberFormat="1" applyFont="1" applyFill="1" applyBorder="1" applyAlignment="1">
      <alignment/>
    </xf>
    <xf numFmtId="0" fontId="19" fillId="0" borderId="14" xfId="0" applyFont="1" applyFill="1" applyBorder="1" applyAlignment="1">
      <alignment/>
    </xf>
    <xf numFmtId="0" fontId="21" fillId="0" borderId="14" xfId="0" applyFont="1" applyFill="1" applyBorder="1" applyAlignment="1">
      <alignment/>
    </xf>
    <xf numFmtId="0" fontId="21" fillId="0" borderId="13" xfId="0" applyFont="1" applyFill="1" applyBorder="1" applyAlignment="1">
      <alignment/>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19" fillId="33" borderId="23" xfId="0" applyFont="1" applyFill="1" applyBorder="1" applyAlignment="1">
      <alignment horizontal="center" vertical="center"/>
    </xf>
    <xf numFmtId="0" fontId="8" fillId="34" borderId="23" xfId="0" applyFont="1" applyFill="1" applyBorder="1" applyAlignment="1">
      <alignment horizontal="center" vertical="center"/>
    </xf>
    <xf numFmtId="0" fontId="8" fillId="0" borderId="16" xfId="0" applyFont="1" applyBorder="1" applyAlignment="1">
      <alignment horizontal="left" vertical="center" wrapText="1"/>
    </xf>
    <xf numFmtId="0" fontId="8" fillId="0" borderId="0" xfId="0" applyFont="1" applyBorder="1" applyAlignment="1">
      <alignment horizontal="left" vertical="center"/>
    </xf>
    <xf numFmtId="0" fontId="8" fillId="0" borderId="16" xfId="0" applyFont="1" applyBorder="1" applyAlignment="1">
      <alignment horizontal="center" vertical="center"/>
    </xf>
    <xf numFmtId="0" fontId="8" fillId="0" borderId="13" xfId="0" applyFont="1" applyBorder="1" applyAlignment="1">
      <alignment horizontal="center" vertical="center"/>
    </xf>
    <xf numFmtId="0" fontId="8" fillId="0" borderId="15"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Border="1" applyAlignment="1">
      <alignment horizontal="left" vertical="center" wrapText="1"/>
    </xf>
    <xf numFmtId="177" fontId="8" fillId="33" borderId="26" xfId="0" applyNumberFormat="1" applyFont="1" applyFill="1" applyBorder="1" applyAlignment="1">
      <alignment horizontal="right" vertical="center"/>
    </xf>
    <xf numFmtId="177" fontId="8" fillId="33" borderId="19" xfId="0" applyNumberFormat="1" applyFont="1" applyFill="1" applyBorder="1" applyAlignment="1">
      <alignment horizontal="right" vertical="center"/>
    </xf>
    <xf numFmtId="177" fontId="8" fillId="33" borderId="27" xfId="0" applyNumberFormat="1" applyFont="1" applyFill="1" applyBorder="1" applyAlignment="1">
      <alignment horizontal="right" vertical="center"/>
    </xf>
    <xf numFmtId="177" fontId="8" fillId="33" borderId="28" xfId="0" applyNumberFormat="1" applyFont="1" applyFill="1" applyBorder="1" applyAlignment="1">
      <alignment horizontal="right" vertical="center"/>
    </xf>
    <xf numFmtId="0" fontId="8" fillId="0" borderId="14" xfId="0" applyFont="1" applyBorder="1" applyAlignment="1">
      <alignment vertical="center"/>
    </xf>
    <xf numFmtId="176" fontId="8" fillId="0" borderId="15" xfId="0" applyNumberFormat="1" applyFont="1" applyFill="1" applyBorder="1" applyAlignment="1">
      <alignment horizontal="center" vertical="center"/>
    </xf>
    <xf numFmtId="0" fontId="8" fillId="0" borderId="14" xfId="0" applyFont="1" applyFill="1" applyBorder="1" applyAlignment="1">
      <alignment horizontal="center" vertical="center"/>
    </xf>
    <xf numFmtId="0" fontId="8" fillId="0" borderId="27"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8" fillId="0" borderId="29" xfId="0" applyFont="1" applyFill="1" applyBorder="1" applyAlignment="1">
      <alignment horizontal="left" vertical="center" wrapText="1"/>
    </xf>
    <xf numFmtId="176" fontId="8" fillId="0" borderId="15" xfId="0" applyNumberFormat="1" applyFont="1" applyFill="1" applyBorder="1" applyAlignment="1">
      <alignment vertical="center"/>
    </xf>
    <xf numFmtId="176" fontId="8" fillId="0" borderId="20" xfId="0" applyNumberFormat="1" applyFont="1" applyFill="1" applyBorder="1" applyAlignment="1">
      <alignment vertical="center"/>
    </xf>
    <xf numFmtId="0" fontId="8" fillId="0" borderId="28" xfId="0" applyFont="1" applyBorder="1" applyAlignment="1">
      <alignment horizontal="right" vertical="center"/>
    </xf>
    <xf numFmtId="0" fontId="8" fillId="0" borderId="30" xfId="0" applyFont="1" applyBorder="1" applyAlignment="1">
      <alignment horizontal="right"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15" xfId="0" applyFont="1" applyBorder="1" applyAlignment="1">
      <alignment horizontal="center" vertical="center"/>
    </xf>
    <xf numFmtId="0" fontId="60" fillId="0" borderId="33" xfId="0" applyFont="1" applyFill="1" applyBorder="1" applyAlignment="1">
      <alignment horizontal="center"/>
    </xf>
    <xf numFmtId="0" fontId="60" fillId="0" borderId="24" xfId="0" applyFont="1" applyFill="1" applyBorder="1" applyAlignment="1">
      <alignment horizontal="center"/>
    </xf>
    <xf numFmtId="0" fontId="60" fillId="0" borderId="25" xfId="0" applyFont="1" applyFill="1" applyBorder="1" applyAlignment="1">
      <alignment horizontal="center"/>
    </xf>
    <xf numFmtId="176" fontId="10" fillId="33" borderId="20" xfId="0" applyNumberFormat="1" applyFont="1" applyFill="1" applyBorder="1" applyAlignment="1">
      <alignment vertical="center"/>
    </xf>
    <xf numFmtId="49" fontId="8" fillId="0" borderId="16" xfId="0" applyNumberFormat="1" applyFont="1" applyBorder="1" applyAlignment="1">
      <alignment horizontal="center" vertical="center"/>
    </xf>
    <xf numFmtId="176" fontId="8" fillId="0" borderId="15" xfId="0" applyNumberFormat="1" applyFont="1" applyBorder="1" applyAlignment="1">
      <alignment vertical="center"/>
    </xf>
    <xf numFmtId="176" fontId="8" fillId="0" borderId="20" xfId="0" applyNumberFormat="1" applyFont="1" applyBorder="1" applyAlignment="1">
      <alignment vertical="center"/>
    </xf>
    <xf numFmtId="49" fontId="8" fillId="0" borderId="16" xfId="0" applyNumberFormat="1" applyFont="1" applyBorder="1" applyAlignment="1">
      <alignment horizontal="center" vertical="center" wrapText="1"/>
    </xf>
    <xf numFmtId="0" fontId="8" fillId="0" borderId="20" xfId="0" applyFont="1" applyFill="1" applyBorder="1" applyAlignment="1">
      <alignment horizontal="center" vertical="center"/>
    </xf>
    <xf numFmtId="176" fontId="8" fillId="0" borderId="15" xfId="0" applyNumberFormat="1" applyFont="1" applyFill="1" applyBorder="1" applyAlignment="1">
      <alignment horizontal="right" vertical="center"/>
    </xf>
    <xf numFmtId="0" fontId="8" fillId="0" borderId="20" xfId="0" applyFont="1" applyFill="1" applyBorder="1" applyAlignment="1">
      <alignment horizontal="right" vertical="center"/>
    </xf>
    <xf numFmtId="0" fontId="5" fillId="0" borderId="0" xfId="0" applyFont="1" applyAlignment="1">
      <alignment horizontal="center" vertical="center"/>
    </xf>
    <xf numFmtId="0" fontId="8" fillId="0" borderId="15"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xf>
    <xf numFmtId="49" fontId="8" fillId="0" borderId="21" xfId="0" applyNumberFormat="1" applyFont="1" applyBorder="1" applyAlignment="1">
      <alignment horizontal="center" vertical="center" wrapText="1"/>
    </xf>
    <xf numFmtId="176" fontId="8" fillId="33" borderId="15" xfId="0" applyNumberFormat="1" applyFont="1" applyFill="1" applyBorder="1" applyAlignment="1">
      <alignment vertical="center"/>
    </xf>
    <xf numFmtId="176" fontId="8" fillId="33" borderId="20" xfId="0" applyNumberFormat="1" applyFont="1" applyFill="1" applyBorder="1" applyAlignment="1">
      <alignment vertical="center"/>
    </xf>
    <xf numFmtId="0" fontId="6" fillId="0" borderId="0" xfId="0" applyFont="1" applyAlignment="1">
      <alignment horizontal="right" vertical="center"/>
    </xf>
    <xf numFmtId="0" fontId="8" fillId="0" borderId="0" xfId="0" applyFont="1" applyAlignment="1">
      <alignment horizontal="right" vertical="center"/>
    </xf>
    <xf numFmtId="0" fontId="9" fillId="0" borderId="0" xfId="0" applyFont="1" applyAlignment="1">
      <alignment horizontal="left" wrapText="1"/>
    </xf>
    <xf numFmtId="0" fontId="8" fillId="0" borderId="0" xfId="0" applyFont="1" applyAlignment="1">
      <alignment horizontal="left" vertical="center" wrapText="1"/>
    </xf>
    <xf numFmtId="0" fontId="8" fillId="0" borderId="0" xfId="0" applyFont="1" applyAlignment="1">
      <alignment horizontal="left" vertical="center"/>
    </xf>
    <xf numFmtId="177" fontId="10" fillId="0" borderId="15" xfId="0" applyNumberFormat="1" applyFont="1" applyFill="1" applyBorder="1" applyAlignment="1">
      <alignment horizontal="right" vertical="center"/>
    </xf>
    <xf numFmtId="177" fontId="10" fillId="0" borderId="20" xfId="0" applyNumberFormat="1" applyFont="1" applyFill="1" applyBorder="1" applyAlignment="1">
      <alignment horizontal="right" vertical="center"/>
    </xf>
    <xf numFmtId="0" fontId="8" fillId="0" borderId="15" xfId="0" applyNumberFormat="1" applyFont="1" applyBorder="1" applyAlignment="1">
      <alignment horizontal="right" vertical="center"/>
    </xf>
    <xf numFmtId="0" fontId="8" fillId="0" borderId="20" xfId="0" applyNumberFormat="1" applyFont="1" applyBorder="1" applyAlignment="1">
      <alignment horizontal="right" vertical="center"/>
    </xf>
    <xf numFmtId="0" fontId="10" fillId="0" borderId="16" xfId="0" applyFont="1" applyBorder="1" applyAlignment="1">
      <alignment horizontal="center" vertical="center"/>
    </xf>
    <xf numFmtId="0" fontId="10" fillId="0" borderId="21" xfId="0" applyFont="1" applyBorder="1" applyAlignment="1">
      <alignment horizontal="center" vertical="center"/>
    </xf>
    <xf numFmtId="0" fontId="10" fillId="0" borderId="0" xfId="0" applyFont="1" applyFill="1" applyBorder="1" applyAlignment="1">
      <alignment horizontal="left" vertical="center" wrapText="1"/>
    </xf>
    <xf numFmtId="177" fontId="10" fillId="0" borderId="15" xfId="0" applyNumberFormat="1" applyFont="1" applyBorder="1" applyAlignment="1">
      <alignment horizontal="right" vertical="center"/>
    </xf>
    <xf numFmtId="177" fontId="10" fillId="0" borderId="20" xfId="0" applyNumberFormat="1" applyFont="1" applyBorder="1" applyAlignment="1">
      <alignment horizontal="right" vertical="center"/>
    </xf>
    <xf numFmtId="176" fontId="8" fillId="0" borderId="15" xfId="0" applyNumberFormat="1" applyFont="1" applyBorder="1" applyAlignment="1">
      <alignment horizontal="right" vertical="center"/>
    </xf>
    <xf numFmtId="176" fontId="8" fillId="0" borderId="20" xfId="0" applyNumberFormat="1" applyFont="1" applyBorder="1" applyAlignment="1">
      <alignment horizontal="right" vertical="center"/>
    </xf>
    <xf numFmtId="176" fontId="8" fillId="0" borderId="26" xfId="0" applyNumberFormat="1" applyFont="1" applyBorder="1" applyAlignment="1">
      <alignment horizontal="right" vertical="center"/>
    </xf>
    <xf numFmtId="176" fontId="8" fillId="0" borderId="19" xfId="0" applyNumberFormat="1" applyFont="1" applyBorder="1" applyAlignment="1">
      <alignment horizontal="right" vertical="center"/>
    </xf>
    <xf numFmtId="0" fontId="8" fillId="0" borderId="26"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34" xfId="0" applyFont="1" applyFill="1" applyBorder="1" applyAlignment="1">
      <alignment horizontal="left" vertical="center" wrapText="1"/>
    </xf>
    <xf numFmtId="177" fontId="10" fillId="0" borderId="16" xfId="0" applyNumberFormat="1" applyFont="1" applyBorder="1" applyAlignment="1">
      <alignment horizontal="right" vertical="center"/>
    </xf>
    <xf numFmtId="0" fontId="8" fillId="0" borderId="35"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34" xfId="0" applyFont="1" applyBorder="1" applyAlignment="1">
      <alignment vertical="center"/>
    </xf>
    <xf numFmtId="0" fontId="8" fillId="0" borderId="0" xfId="0" applyFont="1" applyBorder="1" applyAlignment="1">
      <alignment horizontal="right" vertical="center"/>
    </xf>
    <xf numFmtId="0" fontId="7" fillId="0" borderId="0" xfId="0" applyFont="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right" vertical="center"/>
    </xf>
    <xf numFmtId="0" fontId="8" fillId="0" borderId="16" xfId="0" applyFont="1" applyFill="1" applyBorder="1" applyAlignment="1">
      <alignment horizontal="center" vertical="center"/>
    </xf>
    <xf numFmtId="176" fontId="10" fillId="0" borderId="16" xfId="0" applyNumberFormat="1" applyFont="1" applyFill="1" applyBorder="1" applyAlignment="1">
      <alignment horizontal="right" vertical="center"/>
    </xf>
    <xf numFmtId="0" fontId="10" fillId="0" borderId="16" xfId="0" applyFont="1" applyFill="1" applyBorder="1" applyAlignment="1">
      <alignment horizontal="right" vertical="center"/>
    </xf>
    <xf numFmtId="0" fontId="21" fillId="0" borderId="16" xfId="0" applyFont="1" applyBorder="1" applyAlignment="1">
      <alignment horizontal="center" vertical="center"/>
    </xf>
    <xf numFmtId="0" fontId="19" fillId="0" borderId="20" xfId="0" applyFont="1" applyFill="1" applyBorder="1" applyAlignment="1">
      <alignment horizontal="center" vertical="center"/>
    </xf>
    <xf numFmtId="176" fontId="21" fillId="33" borderId="20" xfId="0" applyNumberFormat="1" applyFont="1" applyFill="1" applyBorder="1" applyAlignment="1">
      <alignment/>
    </xf>
    <xf numFmtId="0" fontId="21" fillId="33" borderId="20" xfId="0" applyFont="1" applyFill="1" applyBorder="1" applyAlignment="1">
      <alignment/>
    </xf>
    <xf numFmtId="0" fontId="19" fillId="0" borderId="13" xfId="0" applyFont="1" applyBorder="1" applyAlignment="1">
      <alignment horizontal="center" vertical="center"/>
    </xf>
    <xf numFmtId="49" fontId="19" fillId="0" borderId="16" xfId="0" applyNumberFormat="1" applyFont="1" applyBorder="1" applyAlignment="1">
      <alignment vertical="center"/>
    </xf>
    <xf numFmtId="0" fontId="19" fillId="0" borderId="16" xfId="0" applyFont="1" applyBorder="1" applyAlignment="1">
      <alignment vertical="center"/>
    </xf>
    <xf numFmtId="0" fontId="19" fillId="0" borderId="15"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19" fillId="0" borderId="14" xfId="0" applyFont="1" applyFill="1" applyBorder="1" applyAlignment="1">
      <alignment horizontal="left" vertical="center" wrapText="1"/>
    </xf>
    <xf numFmtId="176" fontId="19" fillId="0" borderId="15" xfId="0" applyNumberFormat="1" applyFont="1" applyFill="1" applyBorder="1" applyAlignment="1">
      <alignment vertical="center"/>
    </xf>
    <xf numFmtId="176" fontId="19" fillId="0" borderId="20" xfId="0" applyNumberFormat="1" applyFont="1" applyFill="1" applyBorder="1" applyAlignment="1">
      <alignment vertical="center"/>
    </xf>
    <xf numFmtId="0" fontId="19" fillId="0" borderId="14" xfId="0" applyFont="1" applyBorder="1" applyAlignment="1">
      <alignment vertical="center"/>
    </xf>
    <xf numFmtId="49" fontId="19" fillId="0" borderId="16" xfId="0" applyNumberFormat="1" applyFont="1" applyBorder="1" applyAlignment="1">
      <alignment vertical="center" wrapText="1"/>
    </xf>
    <xf numFmtId="0" fontId="19" fillId="0" borderId="15" xfId="0" applyFont="1" applyBorder="1" applyAlignment="1">
      <alignment horizontal="left" vertical="center" wrapText="1"/>
    </xf>
    <xf numFmtId="0" fontId="19" fillId="0" borderId="20" xfId="0" applyFont="1" applyBorder="1" applyAlignment="1">
      <alignment horizontal="left" vertical="center" wrapText="1"/>
    </xf>
    <xf numFmtId="0" fontId="19" fillId="0" borderId="14" xfId="0" applyFont="1" applyBorder="1" applyAlignment="1">
      <alignment horizontal="left" vertical="center" wrapText="1"/>
    </xf>
    <xf numFmtId="176" fontId="19" fillId="0" borderId="27" xfId="0" applyNumberFormat="1" applyFont="1" applyFill="1" applyBorder="1" applyAlignment="1">
      <alignment vertical="center"/>
    </xf>
    <xf numFmtId="0" fontId="19" fillId="0" borderId="0" xfId="0" applyFont="1" applyAlignment="1">
      <alignment horizontal="right" vertical="center"/>
    </xf>
    <xf numFmtId="0" fontId="19" fillId="0" borderId="0" xfId="0" applyFont="1" applyBorder="1" applyAlignment="1">
      <alignment horizontal="right"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9" fillId="0" borderId="0" xfId="0" applyFont="1" applyAlignment="1">
      <alignment horizontal="left" vertical="center"/>
    </xf>
    <xf numFmtId="0" fontId="15" fillId="0" borderId="0" xfId="0" applyFont="1" applyAlignment="1">
      <alignment horizontal="right" vertical="center"/>
    </xf>
    <xf numFmtId="0" fontId="18" fillId="0" borderId="0" xfId="0" applyFont="1" applyAlignment="1">
      <alignment horizontal="center" vertical="center"/>
    </xf>
    <xf numFmtId="0" fontId="20" fillId="0" borderId="0" xfId="0" applyFont="1" applyAlignment="1">
      <alignment horizontal="left" wrapText="1"/>
    </xf>
    <xf numFmtId="0" fontId="19" fillId="0" borderId="0" xfId="0" applyFont="1" applyAlignment="1">
      <alignment horizontal="left" vertical="center" wrapText="1"/>
    </xf>
    <xf numFmtId="49" fontId="19" fillId="0" borderId="21" xfId="0" applyNumberFormat="1" applyFont="1" applyBorder="1" applyAlignment="1">
      <alignment vertical="center" wrapText="1"/>
    </xf>
    <xf numFmtId="49" fontId="19" fillId="0" borderId="22" xfId="0" applyNumberFormat="1" applyFont="1" applyBorder="1" applyAlignment="1">
      <alignment vertical="center" wrapText="1"/>
    </xf>
    <xf numFmtId="176" fontId="19" fillId="0" borderId="0" xfId="0" applyNumberFormat="1" applyFont="1" applyFill="1" applyBorder="1" applyAlignment="1">
      <alignment vertical="center"/>
    </xf>
    <xf numFmtId="0" fontId="19" fillId="0" borderId="0" xfId="0" applyFont="1" applyFill="1" applyBorder="1" applyAlignment="1">
      <alignment horizontal="left" vertical="center" wrapText="1"/>
    </xf>
    <xf numFmtId="49" fontId="15" fillId="0" borderId="21" xfId="0" applyNumberFormat="1" applyFont="1" applyBorder="1" applyAlignment="1">
      <alignment vertical="center" wrapText="1"/>
    </xf>
    <xf numFmtId="0" fontId="15" fillId="0" borderId="22" xfId="0" applyFont="1" applyBorder="1" applyAlignment="1">
      <alignment vertical="center" wrapText="1"/>
    </xf>
    <xf numFmtId="0" fontId="19" fillId="0" borderId="33" xfId="0" applyFont="1" applyBorder="1" applyAlignment="1">
      <alignment horizontal="center" vertical="center"/>
    </xf>
    <xf numFmtId="176" fontId="19" fillId="0" borderId="28" xfId="0" applyNumberFormat="1" applyFont="1" applyFill="1" applyBorder="1" applyAlignment="1">
      <alignment vertical="center"/>
    </xf>
    <xf numFmtId="0" fontId="19" fillId="0" borderId="29"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C00000"/>
  </sheetPr>
  <dimension ref="A1:A20"/>
  <sheetViews>
    <sheetView zoomScalePageLayoutView="0" workbookViewId="0" topLeftCell="A1">
      <selection activeCell="A24" sqref="A24"/>
    </sheetView>
  </sheetViews>
  <sheetFormatPr defaultColWidth="9.00390625" defaultRowHeight="23.25" customHeight="1"/>
  <cols>
    <col min="1" max="1" width="141.875" style="1" customWidth="1"/>
    <col min="2" max="16384" width="9.00390625" style="1" customWidth="1"/>
  </cols>
  <sheetData>
    <row r="1" ht="23.25" customHeight="1">
      <c r="A1" s="5" t="s">
        <v>51</v>
      </c>
    </row>
    <row r="2" ht="23.25" customHeight="1" thickBot="1">
      <c r="A2" s="5"/>
    </row>
    <row r="3" ht="23.25" customHeight="1">
      <c r="A3" s="2" t="s">
        <v>159</v>
      </c>
    </row>
    <row r="4" ht="23.25" customHeight="1">
      <c r="A4" s="3" t="s">
        <v>115</v>
      </c>
    </row>
    <row r="5" ht="23.25" customHeight="1">
      <c r="A5" s="3" t="s">
        <v>138</v>
      </c>
    </row>
    <row r="6" ht="23.25" customHeight="1">
      <c r="A6" s="3" t="s">
        <v>119</v>
      </c>
    </row>
    <row r="7" ht="23.25" customHeight="1">
      <c r="A7" s="3" t="s">
        <v>118</v>
      </c>
    </row>
    <row r="8" ht="23.25" customHeight="1">
      <c r="A8" s="6" t="s">
        <v>117</v>
      </c>
    </row>
    <row r="9" ht="23.25" customHeight="1">
      <c r="A9" s="6" t="s">
        <v>169</v>
      </c>
    </row>
    <row r="10" ht="23.25" customHeight="1" thickBot="1">
      <c r="A10" s="4" t="s">
        <v>57</v>
      </c>
    </row>
    <row r="11" ht="23.25" customHeight="1">
      <c r="A11" s="11"/>
    </row>
    <row r="12" ht="23.25" customHeight="1" thickBot="1"/>
    <row r="13" ht="23.25" customHeight="1">
      <c r="A13" s="10" t="s">
        <v>168</v>
      </c>
    </row>
    <row r="14" ht="23.25" customHeight="1">
      <c r="A14" s="7" t="s">
        <v>53</v>
      </c>
    </row>
    <row r="15" ht="23.25" customHeight="1">
      <c r="A15" s="7" t="s">
        <v>160</v>
      </c>
    </row>
    <row r="16" ht="23.25" customHeight="1">
      <c r="A16" s="7" t="s">
        <v>60</v>
      </c>
    </row>
    <row r="17" ht="23.25" customHeight="1">
      <c r="A17" s="8" t="s">
        <v>54</v>
      </c>
    </row>
    <row r="18" ht="23.25" customHeight="1">
      <c r="A18" s="7" t="s">
        <v>55</v>
      </c>
    </row>
    <row r="19" ht="23.25" customHeight="1">
      <c r="A19" s="7" t="s">
        <v>56</v>
      </c>
    </row>
    <row r="20" ht="23.25" customHeight="1" thickBot="1">
      <c r="A20" s="9" t="s">
        <v>58</v>
      </c>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0000"/>
  </sheetPr>
  <dimension ref="A1:P51"/>
  <sheetViews>
    <sheetView zoomScalePageLayoutView="0" workbookViewId="0" topLeftCell="A1">
      <selection activeCell="J27" sqref="J27"/>
    </sheetView>
  </sheetViews>
  <sheetFormatPr defaultColWidth="9.00390625" defaultRowHeight="13.5"/>
  <cols>
    <col min="1" max="1" width="2.625" style="22" customWidth="1"/>
    <col min="2" max="2" width="12.125" style="12" customWidth="1"/>
    <col min="3" max="3" width="28.125" style="22" customWidth="1"/>
    <col min="4" max="4" width="4.125" style="22" customWidth="1"/>
    <col min="5" max="5" width="3.625" style="22" customWidth="1"/>
    <col min="6" max="6" width="8.625" style="12" customWidth="1"/>
    <col min="7" max="7" width="3.625" style="12" customWidth="1"/>
    <col min="8" max="8" width="2.625" style="12" customWidth="1"/>
    <col min="9" max="9" width="0.875" style="48" customWidth="1"/>
    <col min="10" max="10" width="9.625" style="12" customWidth="1"/>
    <col min="11" max="11" width="2.625" style="12" customWidth="1"/>
    <col min="12" max="12" width="11.625" style="12" customWidth="1"/>
    <col min="13" max="13" width="2.625" style="12" customWidth="1"/>
    <col min="14" max="14" width="45.75390625" style="92" customWidth="1"/>
    <col min="15" max="16384" width="9.00390625" style="12" customWidth="1"/>
  </cols>
  <sheetData>
    <row r="1" spans="1:13" ht="14.25">
      <c r="A1" s="180" t="s">
        <v>85</v>
      </c>
      <c r="B1" s="180"/>
      <c r="C1" s="180"/>
      <c r="D1" s="180"/>
      <c r="E1" s="180"/>
      <c r="F1" s="180"/>
      <c r="G1" s="180"/>
      <c r="H1" s="180"/>
      <c r="I1" s="180"/>
      <c r="J1" s="180"/>
      <c r="K1" s="180"/>
      <c r="L1" s="180"/>
      <c r="M1" s="180"/>
    </row>
    <row r="2" spans="1:13" ht="30" customHeight="1">
      <c r="A2" s="171" t="s">
        <v>65</v>
      </c>
      <c r="B2" s="171"/>
      <c r="C2" s="171"/>
      <c r="D2" s="171"/>
      <c r="E2" s="171"/>
      <c r="F2" s="171"/>
      <c r="G2" s="171"/>
      <c r="H2" s="171"/>
      <c r="I2" s="171"/>
      <c r="J2" s="171"/>
      <c r="K2" s="171"/>
      <c r="L2" s="171"/>
      <c r="M2" s="171"/>
    </row>
    <row r="3" spans="1:13" ht="15" customHeight="1">
      <c r="A3" s="181" t="s">
        <v>6</v>
      </c>
      <c r="B3" s="181"/>
      <c r="C3" s="181"/>
      <c r="D3" s="181"/>
      <c r="E3" s="181"/>
      <c r="F3" s="181"/>
      <c r="G3" s="181"/>
      <c r="H3" s="181"/>
      <c r="I3" s="181"/>
      <c r="J3" s="181"/>
      <c r="K3" s="181"/>
      <c r="L3" s="181"/>
      <c r="M3" s="181"/>
    </row>
    <row r="4" spans="1:13" ht="30" customHeight="1">
      <c r="A4" s="182" t="s">
        <v>24</v>
      </c>
      <c r="B4" s="182"/>
      <c r="C4" s="182"/>
      <c r="D4" s="14"/>
      <c r="E4" s="14"/>
      <c r="F4" s="14"/>
      <c r="G4" s="14"/>
      <c r="H4" s="14"/>
      <c r="I4" s="15"/>
      <c r="J4" s="14"/>
      <c r="K4" s="14"/>
      <c r="L4" s="14"/>
      <c r="M4" s="14"/>
    </row>
    <row r="5" spans="1:16" ht="15" customHeight="1">
      <c r="A5" s="16"/>
      <c r="B5" s="17"/>
      <c r="C5" s="16"/>
      <c r="D5" s="16"/>
      <c r="E5" s="16"/>
      <c r="F5" s="13"/>
      <c r="G5" s="13"/>
      <c r="H5" s="13"/>
      <c r="I5" s="18"/>
      <c r="J5" s="13"/>
      <c r="K5" s="13"/>
      <c r="L5" s="13"/>
      <c r="M5" s="13"/>
      <c r="P5" s="19"/>
    </row>
    <row r="6" spans="1:14" s="22" customFormat="1" ht="30" customHeight="1">
      <c r="A6" s="20" t="s">
        <v>13</v>
      </c>
      <c r="B6" s="21" t="s">
        <v>14</v>
      </c>
      <c r="C6" s="183"/>
      <c r="D6" s="183"/>
      <c r="E6" s="183"/>
      <c r="F6" s="183"/>
      <c r="G6" s="183"/>
      <c r="H6" s="183"/>
      <c r="I6" s="183"/>
      <c r="J6" s="183"/>
      <c r="K6" s="183"/>
      <c r="L6" s="183"/>
      <c r="M6" s="183"/>
      <c r="N6" s="93"/>
    </row>
    <row r="7" spans="1:16" s="22" customFormat="1" ht="18" customHeight="1">
      <c r="A7" s="20" t="s">
        <v>15</v>
      </c>
      <c r="B7" s="21" t="s">
        <v>1</v>
      </c>
      <c r="C7" s="184"/>
      <c r="D7" s="184"/>
      <c r="E7" s="184"/>
      <c r="F7" s="184"/>
      <c r="G7" s="184"/>
      <c r="H7" s="184"/>
      <c r="I7" s="184"/>
      <c r="J7" s="184"/>
      <c r="K7" s="184"/>
      <c r="L7" s="184"/>
      <c r="M7" s="184"/>
      <c r="N7" s="93"/>
      <c r="P7" s="23"/>
    </row>
    <row r="8" spans="1:14" s="22" customFormat="1" ht="18" customHeight="1">
      <c r="A8" s="20" t="s">
        <v>16</v>
      </c>
      <c r="B8" s="21" t="s">
        <v>2</v>
      </c>
      <c r="C8" s="184" t="s">
        <v>7</v>
      </c>
      <c r="D8" s="184"/>
      <c r="E8" s="184"/>
      <c r="F8" s="184"/>
      <c r="G8" s="184"/>
      <c r="H8" s="184"/>
      <c r="I8" s="184"/>
      <c r="J8" s="184"/>
      <c r="K8" s="184"/>
      <c r="L8" s="184"/>
      <c r="M8" s="184"/>
      <c r="N8" s="93"/>
    </row>
    <row r="9" spans="1:16" s="22" customFormat="1" ht="18" customHeight="1">
      <c r="A9" s="20" t="s">
        <v>17</v>
      </c>
      <c r="B9" s="21" t="s">
        <v>3</v>
      </c>
      <c r="C9" s="184" t="s">
        <v>12</v>
      </c>
      <c r="D9" s="184"/>
      <c r="E9" s="184"/>
      <c r="F9" s="184"/>
      <c r="G9" s="184"/>
      <c r="H9" s="184"/>
      <c r="I9" s="184"/>
      <c r="J9" s="184"/>
      <c r="K9" s="184"/>
      <c r="L9" s="184"/>
      <c r="M9" s="184"/>
      <c r="N9" s="93"/>
      <c r="P9" s="23"/>
    </row>
    <row r="10" spans="1:14" s="22" customFormat="1" ht="18" customHeight="1">
      <c r="A10" s="20" t="s">
        <v>25</v>
      </c>
      <c r="B10" s="21" t="s">
        <v>26</v>
      </c>
      <c r="C10" s="24"/>
      <c r="D10" s="24"/>
      <c r="E10" s="24"/>
      <c r="F10" s="25"/>
      <c r="G10" s="15"/>
      <c r="H10" s="15"/>
      <c r="I10" s="15"/>
      <c r="J10" s="15"/>
      <c r="K10" s="15"/>
      <c r="L10" s="15"/>
      <c r="M10" s="15"/>
      <c r="N10" s="93"/>
    </row>
    <row r="11" spans="1:14" s="22" customFormat="1" ht="15" customHeight="1">
      <c r="A11" s="20"/>
      <c r="B11" s="16"/>
      <c r="C11" s="24"/>
      <c r="D11" s="24"/>
      <c r="E11" s="24"/>
      <c r="F11" s="25"/>
      <c r="G11" s="15"/>
      <c r="H11" s="15"/>
      <c r="I11" s="15"/>
      <c r="J11" s="138" t="s">
        <v>87</v>
      </c>
      <c r="K11" s="138"/>
      <c r="L11" s="15"/>
      <c r="M11" s="15"/>
      <c r="N11" s="94" t="s">
        <v>120</v>
      </c>
    </row>
    <row r="12" spans="1:14" ht="45" customHeight="1">
      <c r="A12" s="139" t="s">
        <v>29</v>
      </c>
      <c r="B12" s="175" t="s">
        <v>89</v>
      </c>
      <c r="C12" s="140" t="s">
        <v>9</v>
      </c>
      <c r="D12" s="141"/>
      <c r="E12" s="142"/>
      <c r="F12" s="143">
        <v>300000</v>
      </c>
      <c r="G12" s="144"/>
      <c r="H12" s="147" t="s">
        <v>0</v>
      </c>
      <c r="I12" s="25"/>
      <c r="J12" s="148">
        <f>ROUNDDOWN(F12*0.08,0)</f>
        <v>24000</v>
      </c>
      <c r="K12" s="149" t="s">
        <v>0</v>
      </c>
      <c r="L12" s="25"/>
      <c r="M12" s="25"/>
      <c r="N12" s="136" t="s">
        <v>121</v>
      </c>
    </row>
    <row r="13" spans="1:14" ht="30" customHeight="1">
      <c r="A13" s="139"/>
      <c r="B13" s="176"/>
      <c r="C13" s="150" t="s">
        <v>61</v>
      </c>
      <c r="D13" s="151"/>
      <c r="E13" s="152"/>
      <c r="F13" s="145"/>
      <c r="G13" s="146"/>
      <c r="H13" s="147"/>
      <c r="I13" s="25"/>
      <c r="J13" s="148"/>
      <c r="K13" s="149"/>
      <c r="L13" s="25"/>
      <c r="M13" s="25"/>
      <c r="N13" s="136"/>
    </row>
    <row r="14" spans="1:14" ht="30" customHeight="1">
      <c r="A14" s="139" t="s">
        <v>62</v>
      </c>
      <c r="B14" s="177" t="s">
        <v>88</v>
      </c>
      <c r="C14" s="140" t="s">
        <v>64</v>
      </c>
      <c r="D14" s="141"/>
      <c r="E14" s="142"/>
      <c r="F14" s="178">
        <v>500000</v>
      </c>
      <c r="G14" s="179"/>
      <c r="H14" s="147" t="s">
        <v>0</v>
      </c>
      <c r="I14" s="25"/>
      <c r="J14" s="148">
        <f>ROUNDDOWN(F14*0.08,0)</f>
        <v>40000</v>
      </c>
      <c r="K14" s="149" t="s">
        <v>0</v>
      </c>
      <c r="L14" s="25"/>
      <c r="M14" s="25"/>
      <c r="N14" s="136" t="s">
        <v>122</v>
      </c>
    </row>
    <row r="15" spans="1:14" ht="45" customHeight="1">
      <c r="A15" s="139"/>
      <c r="B15" s="176"/>
      <c r="C15" s="172" t="s">
        <v>90</v>
      </c>
      <c r="D15" s="173"/>
      <c r="E15" s="174"/>
      <c r="F15" s="178"/>
      <c r="G15" s="179"/>
      <c r="H15" s="147"/>
      <c r="I15" s="25"/>
      <c r="J15" s="148"/>
      <c r="K15" s="149"/>
      <c r="L15" s="25"/>
      <c r="M15" s="25"/>
      <c r="N15" s="136"/>
    </row>
    <row r="16" spans="1:13" ht="15" customHeight="1">
      <c r="A16" s="26"/>
      <c r="B16" s="49"/>
      <c r="C16" s="172"/>
      <c r="D16" s="173"/>
      <c r="E16" s="174"/>
      <c r="F16" s="165"/>
      <c r="G16" s="166"/>
      <c r="H16" s="27"/>
      <c r="I16" s="28"/>
      <c r="J16" s="138" t="s">
        <v>87</v>
      </c>
      <c r="K16" s="138"/>
      <c r="L16" s="138" t="s">
        <v>38</v>
      </c>
      <c r="M16" s="138"/>
    </row>
    <row r="17" spans="1:14" ht="33.75" customHeight="1">
      <c r="A17" s="139" t="s">
        <v>30</v>
      </c>
      <c r="B17" s="74" t="s">
        <v>111</v>
      </c>
      <c r="C17" s="168" t="s">
        <v>63</v>
      </c>
      <c r="D17" s="168"/>
      <c r="E17" s="168"/>
      <c r="F17" s="169">
        <f>SUM(F12:G16)</f>
        <v>800000</v>
      </c>
      <c r="G17" s="170"/>
      <c r="H17" s="56" t="s">
        <v>0</v>
      </c>
      <c r="I17" s="57"/>
      <c r="J17" s="58">
        <f>ROUNDDOWN(F17*0.08,0)</f>
        <v>64000</v>
      </c>
      <c r="K17" s="56" t="s">
        <v>0</v>
      </c>
      <c r="L17" s="58">
        <f>F17+J17</f>
        <v>864000</v>
      </c>
      <c r="M17" s="56" t="s">
        <v>0</v>
      </c>
      <c r="N17" s="91" t="s">
        <v>123</v>
      </c>
    </row>
    <row r="18" spans="1:14" ht="7.5" customHeight="1">
      <c r="A18" s="139"/>
      <c r="B18" s="59"/>
      <c r="C18" s="60"/>
      <c r="D18" s="60"/>
      <c r="E18" s="60"/>
      <c r="F18" s="61"/>
      <c r="G18" s="62"/>
      <c r="H18" s="62"/>
      <c r="I18" s="24"/>
      <c r="J18" s="63"/>
      <c r="K18" s="63"/>
      <c r="L18" s="63"/>
      <c r="M18" s="63"/>
      <c r="N18" s="95"/>
    </row>
    <row r="19" spans="1:14" ht="28.5" customHeight="1">
      <c r="A19" s="16"/>
      <c r="B19" s="137" t="s">
        <v>108</v>
      </c>
      <c r="C19" s="137"/>
      <c r="D19" s="137"/>
      <c r="E19" s="137"/>
      <c r="F19" s="137"/>
      <c r="G19" s="137"/>
      <c r="H19" s="137"/>
      <c r="I19" s="137"/>
      <c r="J19" s="137"/>
      <c r="K19" s="137"/>
      <c r="L19" s="137"/>
      <c r="M19" s="63"/>
      <c r="N19" s="95"/>
    </row>
    <row r="20" spans="1:14" s="22" customFormat="1" ht="15" customHeight="1">
      <c r="A20" s="20"/>
      <c r="B20" s="16"/>
      <c r="C20" s="24"/>
      <c r="D20" s="24"/>
      <c r="E20" s="24"/>
      <c r="F20" s="25"/>
      <c r="G20" s="15"/>
      <c r="H20" s="15"/>
      <c r="I20" s="15"/>
      <c r="J20" s="138" t="s">
        <v>87</v>
      </c>
      <c r="K20" s="138"/>
      <c r="L20" s="15"/>
      <c r="M20" s="15"/>
      <c r="N20" s="93"/>
    </row>
    <row r="21" spans="1:14" ht="45" customHeight="1">
      <c r="A21" s="139" t="s">
        <v>31</v>
      </c>
      <c r="B21" s="175" t="s">
        <v>110</v>
      </c>
      <c r="C21" s="140" t="s">
        <v>9</v>
      </c>
      <c r="D21" s="141"/>
      <c r="E21" s="142"/>
      <c r="F21" s="143">
        <v>100000</v>
      </c>
      <c r="G21" s="144"/>
      <c r="H21" s="147" t="s">
        <v>0</v>
      </c>
      <c r="I21" s="25"/>
      <c r="J21" s="148">
        <f>ROUNDDOWN(F21*0.08,0)</f>
        <v>8000</v>
      </c>
      <c r="K21" s="149" t="s">
        <v>0</v>
      </c>
      <c r="L21" s="138" t="s">
        <v>38</v>
      </c>
      <c r="M21" s="138"/>
      <c r="N21" s="136" t="s">
        <v>124</v>
      </c>
    </row>
    <row r="22" spans="1:14" ht="14.25">
      <c r="A22" s="139"/>
      <c r="B22" s="176"/>
      <c r="C22" s="150" t="s">
        <v>109</v>
      </c>
      <c r="D22" s="151"/>
      <c r="E22" s="152"/>
      <c r="F22" s="145"/>
      <c r="G22" s="146"/>
      <c r="H22" s="147"/>
      <c r="I22" s="25"/>
      <c r="J22" s="148"/>
      <c r="K22" s="149"/>
      <c r="L22" s="58">
        <f>F21+J21</f>
        <v>108000</v>
      </c>
      <c r="M22" s="56" t="s">
        <v>0</v>
      </c>
      <c r="N22" s="136"/>
    </row>
    <row r="23" spans="1:14" ht="7.5" customHeight="1">
      <c r="A23" s="50"/>
      <c r="B23" s="52"/>
      <c r="C23" s="51"/>
      <c r="D23" s="52"/>
      <c r="E23" s="52"/>
      <c r="F23" s="64"/>
      <c r="G23" s="64"/>
      <c r="H23" s="65"/>
      <c r="I23" s="65"/>
      <c r="J23" s="66"/>
      <c r="K23" s="66"/>
      <c r="L23" s="66"/>
      <c r="M23" s="66"/>
      <c r="N23" s="96"/>
    </row>
    <row r="24" spans="1:14" ht="7.5" customHeight="1">
      <c r="A24" s="50"/>
      <c r="B24" s="52"/>
      <c r="C24" s="51"/>
      <c r="D24" s="52"/>
      <c r="E24" s="52"/>
      <c r="F24" s="64"/>
      <c r="G24" s="64"/>
      <c r="H24" s="65"/>
      <c r="I24" s="65"/>
      <c r="J24" s="66"/>
      <c r="K24" s="66"/>
      <c r="L24" s="66"/>
      <c r="M24" s="66"/>
      <c r="N24" s="96"/>
    </row>
    <row r="25" spans="1:16" ht="30" customHeight="1">
      <c r="A25" s="171" t="s">
        <v>66</v>
      </c>
      <c r="B25" s="171"/>
      <c r="C25" s="171"/>
      <c r="D25" s="171"/>
      <c r="E25" s="171"/>
      <c r="F25" s="171"/>
      <c r="G25" s="171"/>
      <c r="H25" s="171"/>
      <c r="I25" s="171"/>
      <c r="J25" s="171"/>
      <c r="K25" s="171"/>
      <c r="L25" s="171"/>
      <c r="M25" s="171"/>
      <c r="P25" s="53"/>
    </row>
    <row r="26" spans="1:13" ht="19.5" customHeight="1" thickBot="1">
      <c r="A26" s="20"/>
      <c r="B26" s="16" t="s">
        <v>10</v>
      </c>
      <c r="C26" s="24"/>
      <c r="D26" s="24"/>
      <c r="E26" s="24"/>
      <c r="F26" s="25"/>
      <c r="G26" s="15"/>
      <c r="H26" s="15"/>
      <c r="I26" s="15"/>
      <c r="J26" s="15"/>
      <c r="K26" s="15"/>
      <c r="L26" s="15"/>
      <c r="M26" s="15"/>
    </row>
    <row r="27" spans="1:13" ht="19.5" customHeight="1" thickBot="1" thickTop="1">
      <c r="A27" s="20"/>
      <c r="B27" s="155" t="s">
        <v>67</v>
      </c>
      <c r="C27" s="155"/>
      <c r="D27" s="155"/>
      <c r="E27" s="156"/>
      <c r="F27" s="54"/>
      <c r="G27" s="157" t="s">
        <v>18</v>
      </c>
      <c r="H27" s="158"/>
      <c r="I27" s="15"/>
      <c r="J27" s="15"/>
      <c r="K27" s="15"/>
      <c r="L27" s="15"/>
      <c r="M27" s="15"/>
    </row>
    <row r="28" spans="1:13" ht="30" customHeight="1" thickTop="1">
      <c r="A28" s="139" t="s">
        <v>32</v>
      </c>
      <c r="B28" s="167" t="s">
        <v>39</v>
      </c>
      <c r="C28" s="140" t="s">
        <v>4</v>
      </c>
      <c r="D28" s="141"/>
      <c r="E28" s="142"/>
      <c r="F28" s="165">
        <f>F27*6000</f>
        <v>0</v>
      </c>
      <c r="G28" s="166"/>
      <c r="H28" s="147" t="s">
        <v>0</v>
      </c>
      <c r="I28" s="25"/>
      <c r="J28" s="25"/>
      <c r="K28" s="25"/>
      <c r="L28" s="25"/>
      <c r="M28" s="25"/>
    </row>
    <row r="29" spans="1:13" ht="15" customHeight="1">
      <c r="A29" s="139"/>
      <c r="B29" s="138"/>
      <c r="C29" s="140" t="s">
        <v>11</v>
      </c>
      <c r="D29" s="141"/>
      <c r="E29" s="142"/>
      <c r="F29" s="165"/>
      <c r="G29" s="166"/>
      <c r="H29" s="147"/>
      <c r="I29" s="25"/>
      <c r="J29" s="25"/>
      <c r="K29" s="25"/>
      <c r="L29" s="25"/>
      <c r="M29" s="25"/>
    </row>
    <row r="30" spans="1:13" ht="49.5" customHeight="1">
      <c r="A30" s="139" t="s">
        <v>33</v>
      </c>
      <c r="B30" s="164" t="s">
        <v>35</v>
      </c>
      <c r="C30" s="140" t="s">
        <v>42</v>
      </c>
      <c r="D30" s="141"/>
      <c r="E30" s="142"/>
      <c r="F30" s="165">
        <f>ROUNDDOWN((F28)*0.1,0)</f>
        <v>0</v>
      </c>
      <c r="G30" s="166"/>
      <c r="H30" s="147" t="s">
        <v>0</v>
      </c>
      <c r="I30" s="25"/>
      <c r="J30" s="25"/>
      <c r="K30" s="25"/>
      <c r="L30" s="25"/>
      <c r="M30" s="25"/>
    </row>
    <row r="31" spans="1:13" ht="15" customHeight="1">
      <c r="A31" s="139"/>
      <c r="B31" s="138"/>
      <c r="C31" s="140" t="s">
        <v>112</v>
      </c>
      <c r="D31" s="141"/>
      <c r="E31" s="142"/>
      <c r="F31" s="165"/>
      <c r="G31" s="166"/>
      <c r="H31" s="147"/>
      <c r="I31" s="25"/>
      <c r="J31" s="25"/>
      <c r="K31" s="25"/>
      <c r="L31" s="25"/>
      <c r="M31" s="25"/>
    </row>
    <row r="32" spans="1:13" ht="45" customHeight="1">
      <c r="A32" s="139" t="s">
        <v>27</v>
      </c>
      <c r="B32" s="164" t="s">
        <v>36</v>
      </c>
      <c r="C32" s="140" t="s">
        <v>116</v>
      </c>
      <c r="D32" s="141"/>
      <c r="E32" s="142"/>
      <c r="F32" s="165">
        <f>ROUNDDOWN((F28+F30)*0.3,0)</f>
        <v>0</v>
      </c>
      <c r="G32" s="166"/>
      <c r="H32" s="147" t="s">
        <v>0</v>
      </c>
      <c r="I32" s="25"/>
      <c r="J32" s="25"/>
      <c r="K32" s="25"/>
      <c r="L32" s="25"/>
      <c r="M32" s="25"/>
    </row>
    <row r="33" spans="1:13" ht="15" customHeight="1">
      <c r="A33" s="139"/>
      <c r="B33" s="138"/>
      <c r="C33" s="140" t="s">
        <v>113</v>
      </c>
      <c r="D33" s="141"/>
      <c r="E33" s="142"/>
      <c r="F33" s="165"/>
      <c r="G33" s="166"/>
      <c r="H33" s="147"/>
      <c r="I33" s="28"/>
      <c r="J33" s="138" t="s">
        <v>87</v>
      </c>
      <c r="K33" s="138"/>
      <c r="L33" s="138" t="s">
        <v>38</v>
      </c>
      <c r="M33" s="138"/>
    </row>
    <row r="34" spans="1:14" ht="15" customHeight="1">
      <c r="A34" s="14" t="s">
        <v>34</v>
      </c>
      <c r="B34" s="67" t="s">
        <v>114</v>
      </c>
      <c r="C34" s="68"/>
      <c r="D34" s="68"/>
      <c r="E34" s="69"/>
      <c r="F34" s="153">
        <f>SUM(F28:G33)</f>
        <v>0</v>
      </c>
      <c r="G34" s="154"/>
      <c r="H34" s="69" t="s">
        <v>0</v>
      </c>
      <c r="I34" s="70"/>
      <c r="J34" s="71">
        <f>ROUNDDOWN(F34*0.08,0)</f>
        <v>0</v>
      </c>
      <c r="K34" s="72" t="s">
        <v>0</v>
      </c>
      <c r="L34" s="73">
        <f>F34+J34</f>
        <v>0</v>
      </c>
      <c r="M34" s="97" t="s">
        <v>0</v>
      </c>
      <c r="N34" s="136" t="s">
        <v>125</v>
      </c>
    </row>
    <row r="35" spans="1:14" ht="15" customHeight="1">
      <c r="A35" s="16"/>
      <c r="B35" s="13"/>
      <c r="C35" s="16"/>
      <c r="D35" s="16"/>
      <c r="E35" s="16"/>
      <c r="F35" s="13"/>
      <c r="G35" s="13"/>
      <c r="H35" s="13"/>
      <c r="I35" s="18"/>
      <c r="J35" s="13"/>
      <c r="K35" s="13"/>
      <c r="L35" s="13"/>
      <c r="M35" s="13"/>
      <c r="N35" s="136"/>
    </row>
    <row r="36" spans="2:14" ht="15" thickBot="1">
      <c r="B36" s="46"/>
      <c r="C36" s="47"/>
      <c r="D36" s="47"/>
      <c r="E36" s="47"/>
      <c r="F36" s="46"/>
      <c r="G36" s="46"/>
      <c r="J36" s="138" t="s">
        <v>87</v>
      </c>
      <c r="K36" s="138"/>
      <c r="L36" s="138" t="s">
        <v>38</v>
      </c>
      <c r="M36" s="159"/>
      <c r="N36" s="136"/>
    </row>
    <row r="37" spans="1:14" ht="15" thickBot="1">
      <c r="A37" s="14" t="s">
        <v>28</v>
      </c>
      <c r="B37" s="160" t="s">
        <v>49</v>
      </c>
      <c r="C37" s="161"/>
      <c r="D37" s="161"/>
      <c r="E37" s="162"/>
      <c r="F37" s="163">
        <f>IF(F34&gt;150000,150000,F34)</f>
        <v>0</v>
      </c>
      <c r="G37" s="163"/>
      <c r="H37" s="69" t="s">
        <v>0</v>
      </c>
      <c r="I37" s="55"/>
      <c r="J37" s="71">
        <f>ROUNDDOWN(F37*0.08,0)</f>
        <v>0</v>
      </c>
      <c r="K37" s="72" t="s">
        <v>0</v>
      </c>
      <c r="L37" s="73">
        <f>SUM(F37+J37)</f>
        <v>0</v>
      </c>
      <c r="M37" s="97" t="s">
        <v>0</v>
      </c>
      <c r="N37" s="136"/>
    </row>
    <row r="38" spans="2:7" ht="14.25">
      <c r="B38" s="46"/>
      <c r="C38" s="47"/>
      <c r="D38" s="47"/>
      <c r="E38" s="47"/>
      <c r="F38" s="46"/>
      <c r="G38" s="46"/>
    </row>
    <row r="39" spans="2:7" ht="14.25">
      <c r="B39" s="46"/>
      <c r="C39" s="47"/>
      <c r="D39" s="47"/>
      <c r="E39" s="47"/>
      <c r="F39" s="46"/>
      <c r="G39" s="46"/>
    </row>
    <row r="40" spans="2:7" ht="14.25">
      <c r="B40" s="46"/>
      <c r="C40" s="47"/>
      <c r="D40" s="47"/>
      <c r="E40" s="47"/>
      <c r="F40" s="46"/>
      <c r="G40" s="46"/>
    </row>
    <row r="41" spans="2:7" ht="14.25">
      <c r="B41" s="46"/>
      <c r="C41" s="47"/>
      <c r="D41" s="47"/>
      <c r="E41" s="47"/>
      <c r="F41" s="46"/>
      <c r="G41" s="46"/>
    </row>
    <row r="42" spans="2:7" ht="14.25">
      <c r="B42" s="46"/>
      <c r="C42" s="47"/>
      <c r="D42" s="47"/>
      <c r="E42" s="47"/>
      <c r="F42" s="46"/>
      <c r="G42" s="46"/>
    </row>
    <row r="43" spans="2:7" ht="14.25">
      <c r="B43" s="46"/>
      <c r="C43" s="47"/>
      <c r="D43" s="47"/>
      <c r="E43" s="47"/>
      <c r="F43" s="46"/>
      <c r="G43" s="46"/>
    </row>
    <row r="44" spans="2:7" ht="14.25">
      <c r="B44" s="46"/>
      <c r="C44" s="47"/>
      <c r="D44" s="47"/>
      <c r="E44" s="47"/>
      <c r="F44" s="46"/>
      <c r="G44" s="46"/>
    </row>
    <row r="45" spans="2:7" ht="14.25">
      <c r="B45" s="46"/>
      <c r="C45" s="47"/>
      <c r="D45" s="47"/>
      <c r="E45" s="47"/>
      <c r="F45" s="46"/>
      <c r="G45" s="46"/>
    </row>
    <row r="46" spans="2:7" ht="14.25">
      <c r="B46" s="46"/>
      <c r="C46" s="47"/>
      <c r="D46" s="47"/>
      <c r="E46" s="47"/>
      <c r="F46" s="46"/>
      <c r="G46" s="46"/>
    </row>
    <row r="47" spans="2:7" ht="14.25">
      <c r="B47" s="46"/>
      <c r="C47" s="47"/>
      <c r="D47" s="47"/>
      <c r="E47" s="47"/>
      <c r="F47" s="46"/>
      <c r="G47" s="46"/>
    </row>
    <row r="48" spans="2:7" ht="14.25">
      <c r="B48" s="46"/>
      <c r="C48" s="47"/>
      <c r="D48" s="47"/>
      <c r="E48" s="47"/>
      <c r="F48" s="46"/>
      <c r="G48" s="46"/>
    </row>
    <row r="49" spans="2:7" ht="14.25">
      <c r="B49" s="46"/>
      <c r="C49" s="47"/>
      <c r="D49" s="47"/>
      <c r="E49" s="47"/>
      <c r="F49" s="46"/>
      <c r="G49" s="46"/>
    </row>
    <row r="50" spans="2:7" ht="14.25">
      <c r="B50" s="46"/>
      <c r="C50" s="47"/>
      <c r="D50" s="47"/>
      <c r="E50" s="47"/>
      <c r="F50" s="46"/>
      <c r="G50" s="46"/>
    </row>
    <row r="51" spans="2:7" ht="14.25">
      <c r="B51" s="46"/>
      <c r="C51" s="47"/>
      <c r="D51" s="47"/>
      <c r="E51" s="47"/>
      <c r="F51" s="46"/>
      <c r="G51" s="46"/>
    </row>
  </sheetData>
  <sheetProtection/>
  <mergeCells count="75">
    <mergeCell ref="J11:K11"/>
    <mergeCell ref="J12:J13"/>
    <mergeCell ref="K12:K13"/>
    <mergeCell ref="J14:J15"/>
    <mergeCell ref="K14:K15"/>
    <mergeCell ref="C8:M8"/>
    <mergeCell ref="C9:M9"/>
    <mergeCell ref="A1:M1"/>
    <mergeCell ref="A2:M2"/>
    <mergeCell ref="A3:M3"/>
    <mergeCell ref="A4:C4"/>
    <mergeCell ref="C6:M6"/>
    <mergeCell ref="C7:M7"/>
    <mergeCell ref="A12:A13"/>
    <mergeCell ref="B12:B13"/>
    <mergeCell ref="C12:E12"/>
    <mergeCell ref="F12:G13"/>
    <mergeCell ref="H12:H13"/>
    <mergeCell ref="C13:E13"/>
    <mergeCell ref="A14:A15"/>
    <mergeCell ref="B14:B15"/>
    <mergeCell ref="C14:E14"/>
    <mergeCell ref="F14:G15"/>
    <mergeCell ref="H14:H15"/>
    <mergeCell ref="C15:E15"/>
    <mergeCell ref="J16:K16"/>
    <mergeCell ref="L16:M16"/>
    <mergeCell ref="C17:E17"/>
    <mergeCell ref="F17:G17"/>
    <mergeCell ref="A25:M25"/>
    <mergeCell ref="F16:G16"/>
    <mergeCell ref="C16:E16"/>
    <mergeCell ref="J20:K20"/>
    <mergeCell ref="A21:A22"/>
    <mergeCell ref="B21:B22"/>
    <mergeCell ref="A28:A29"/>
    <mergeCell ref="B28:B29"/>
    <mergeCell ref="C28:E28"/>
    <mergeCell ref="F28:G29"/>
    <mergeCell ref="H28:H29"/>
    <mergeCell ref="C29:E29"/>
    <mergeCell ref="A30:A31"/>
    <mergeCell ref="B30:B31"/>
    <mergeCell ref="C30:E30"/>
    <mergeCell ref="F30:G31"/>
    <mergeCell ref="H30:H31"/>
    <mergeCell ref="C31:E31"/>
    <mergeCell ref="J36:K36"/>
    <mergeCell ref="L36:M36"/>
    <mergeCell ref="B37:E37"/>
    <mergeCell ref="F37:G37"/>
    <mergeCell ref="A32:A33"/>
    <mergeCell ref="B32:B33"/>
    <mergeCell ref="C32:E32"/>
    <mergeCell ref="F32:G33"/>
    <mergeCell ref="H32:H33"/>
    <mergeCell ref="C33:E33"/>
    <mergeCell ref="J21:J22"/>
    <mergeCell ref="K21:K22"/>
    <mergeCell ref="C22:E22"/>
    <mergeCell ref="J33:K33"/>
    <mergeCell ref="L33:M33"/>
    <mergeCell ref="F34:G34"/>
    <mergeCell ref="B27:E27"/>
    <mergeCell ref="G27:H27"/>
    <mergeCell ref="N34:N37"/>
    <mergeCell ref="B19:L19"/>
    <mergeCell ref="L21:M21"/>
    <mergeCell ref="A17:A18"/>
    <mergeCell ref="N12:N13"/>
    <mergeCell ref="N14:N15"/>
    <mergeCell ref="N21:N22"/>
    <mergeCell ref="C21:E21"/>
    <mergeCell ref="F21:G22"/>
    <mergeCell ref="H21:H22"/>
  </mergeCells>
  <printOptions/>
  <pageMargins left="0.6692913385826772" right="0.31496062992125984" top="0.4330708661417323" bottom="0.15748031496062992" header="0.2755905511811024" footer="0.1968503937007874"/>
  <pageSetup horizontalDpi="360" verticalDpi="36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Q56"/>
  <sheetViews>
    <sheetView tabSelected="1" zoomScalePageLayoutView="0" workbookViewId="0" topLeftCell="A25">
      <selection activeCell="G42" sqref="G42:H42"/>
    </sheetView>
  </sheetViews>
  <sheetFormatPr defaultColWidth="9.00390625" defaultRowHeight="13.5"/>
  <cols>
    <col min="1" max="1" width="4.00390625" style="12" customWidth="1"/>
    <col min="2" max="2" width="2.625" style="22" customWidth="1"/>
    <col min="3" max="3" width="10.625" style="12" customWidth="1"/>
    <col min="4" max="4" width="30.50390625" style="22" customWidth="1"/>
    <col min="5" max="5" width="4.125" style="22" customWidth="1"/>
    <col min="6" max="6" width="3.625" style="22" customWidth="1"/>
    <col min="7" max="7" width="8.625" style="12" customWidth="1"/>
    <col min="8" max="8" width="3.625" style="12" customWidth="1"/>
    <col min="9" max="9" width="2.625" style="12" customWidth="1"/>
    <col min="10" max="10" width="0.875" style="48" customWidth="1"/>
    <col min="11" max="11" width="9.625" style="12" customWidth="1"/>
    <col min="12" max="12" width="2.625" style="12" customWidth="1"/>
    <col min="13" max="13" width="11.625" style="12" customWidth="1"/>
    <col min="14" max="14" width="2.625" style="12" customWidth="1"/>
    <col min="15" max="15" width="12.875" style="12" bestFit="1" customWidth="1"/>
    <col min="16" max="16" width="113.50390625" style="13" customWidth="1"/>
    <col min="17" max="17" width="0" style="12" hidden="1" customWidth="1"/>
    <col min="18" max="16384" width="9.00390625" style="12" customWidth="1"/>
  </cols>
  <sheetData>
    <row r="1" spans="2:14" ht="14.25">
      <c r="B1" s="180" t="s">
        <v>167</v>
      </c>
      <c r="C1" s="180"/>
      <c r="D1" s="180"/>
      <c r="E1" s="180"/>
      <c r="F1" s="180"/>
      <c r="G1" s="180"/>
      <c r="H1" s="180"/>
      <c r="I1" s="180"/>
      <c r="J1" s="180"/>
      <c r="K1" s="180"/>
      <c r="L1" s="180"/>
      <c r="M1" s="180"/>
      <c r="N1" s="180"/>
    </row>
    <row r="2" spans="2:14" ht="30" customHeight="1">
      <c r="B2" s="207" t="s">
        <v>80</v>
      </c>
      <c r="C2" s="207"/>
      <c r="D2" s="207"/>
      <c r="E2" s="207"/>
      <c r="F2" s="207"/>
      <c r="G2" s="207"/>
      <c r="H2" s="207"/>
      <c r="I2" s="207"/>
      <c r="J2" s="207"/>
      <c r="K2" s="207"/>
      <c r="L2" s="207"/>
      <c r="M2" s="207"/>
      <c r="N2" s="207"/>
    </row>
    <row r="3" spans="1:14" ht="15" customHeight="1">
      <c r="A3" s="13"/>
      <c r="B3" s="181" t="s">
        <v>6</v>
      </c>
      <c r="C3" s="181"/>
      <c r="D3" s="181"/>
      <c r="E3" s="181"/>
      <c r="F3" s="181"/>
      <c r="G3" s="181"/>
      <c r="H3" s="181"/>
      <c r="I3" s="181"/>
      <c r="J3" s="181"/>
      <c r="K3" s="181"/>
      <c r="L3" s="181"/>
      <c r="M3" s="181"/>
      <c r="N3" s="181"/>
    </row>
    <row r="4" spans="1:14" ht="30" customHeight="1">
      <c r="A4" s="13"/>
      <c r="B4" s="182" t="s">
        <v>24</v>
      </c>
      <c r="C4" s="182"/>
      <c r="D4" s="182"/>
      <c r="E4" s="14"/>
      <c r="F4" s="14"/>
      <c r="G4" s="14"/>
      <c r="H4" s="14"/>
      <c r="I4" s="14"/>
      <c r="J4" s="15"/>
      <c r="K4" s="14"/>
      <c r="L4" s="14"/>
      <c r="M4" s="14"/>
      <c r="N4" s="14"/>
    </row>
    <row r="5" spans="1:17" ht="15" customHeight="1">
      <c r="A5" s="13"/>
      <c r="B5" s="16"/>
      <c r="C5" s="17"/>
      <c r="D5" s="16"/>
      <c r="E5" s="16"/>
      <c r="F5" s="16"/>
      <c r="G5" s="13"/>
      <c r="H5" s="13"/>
      <c r="I5" s="13"/>
      <c r="J5" s="18"/>
      <c r="K5" s="13"/>
      <c r="L5" s="13"/>
      <c r="M5" s="13"/>
      <c r="N5" s="13"/>
      <c r="Q5" s="19"/>
    </row>
    <row r="6" spans="1:16" s="22" customFormat="1" ht="30" customHeight="1">
      <c r="A6" s="16"/>
      <c r="B6" s="20" t="s">
        <v>13</v>
      </c>
      <c r="C6" s="21" t="s">
        <v>14</v>
      </c>
      <c r="D6" s="183"/>
      <c r="E6" s="183"/>
      <c r="F6" s="183"/>
      <c r="G6" s="183"/>
      <c r="H6" s="183"/>
      <c r="I6" s="183"/>
      <c r="J6" s="183"/>
      <c r="K6" s="183"/>
      <c r="L6" s="183"/>
      <c r="M6" s="183"/>
      <c r="N6" s="183"/>
      <c r="P6" s="16"/>
    </row>
    <row r="7" spans="1:17" s="22" customFormat="1" ht="18" customHeight="1">
      <c r="A7" s="16"/>
      <c r="B7" s="20" t="s">
        <v>15</v>
      </c>
      <c r="C7" s="21" t="s">
        <v>1</v>
      </c>
      <c r="D7" s="184"/>
      <c r="E7" s="184"/>
      <c r="F7" s="184"/>
      <c r="G7" s="184"/>
      <c r="H7" s="184"/>
      <c r="I7" s="184"/>
      <c r="J7" s="184"/>
      <c r="K7" s="184"/>
      <c r="L7" s="184"/>
      <c r="M7" s="184"/>
      <c r="N7" s="184"/>
      <c r="P7" s="16"/>
      <c r="Q7" s="23" t="s">
        <v>179</v>
      </c>
    </row>
    <row r="8" spans="1:17" s="22" customFormat="1" ht="18" customHeight="1">
      <c r="A8" s="16"/>
      <c r="B8" s="20" t="s">
        <v>16</v>
      </c>
      <c r="C8" s="21" t="s">
        <v>2</v>
      </c>
      <c r="D8" s="184" t="s">
        <v>7</v>
      </c>
      <c r="E8" s="184"/>
      <c r="F8" s="184"/>
      <c r="G8" s="184"/>
      <c r="H8" s="184"/>
      <c r="I8" s="184"/>
      <c r="J8" s="184"/>
      <c r="K8" s="184"/>
      <c r="L8" s="184"/>
      <c r="M8" s="184"/>
      <c r="N8" s="184"/>
      <c r="P8" s="16"/>
      <c r="Q8" s="22" t="s">
        <v>180</v>
      </c>
    </row>
    <row r="9" spans="1:17" s="22" customFormat="1" ht="18" customHeight="1">
      <c r="A9" s="16"/>
      <c r="B9" s="20" t="s">
        <v>17</v>
      </c>
      <c r="C9" s="21" t="s">
        <v>3</v>
      </c>
      <c r="D9" s="184" t="s">
        <v>12</v>
      </c>
      <c r="E9" s="184"/>
      <c r="F9" s="184"/>
      <c r="G9" s="184"/>
      <c r="H9" s="184"/>
      <c r="I9" s="184"/>
      <c r="J9" s="184"/>
      <c r="K9" s="184"/>
      <c r="L9" s="184"/>
      <c r="M9" s="184"/>
      <c r="N9" s="184"/>
      <c r="P9" s="16"/>
      <c r="Q9" s="23"/>
    </row>
    <row r="10" spans="1:16" s="22" customFormat="1" ht="18" customHeight="1">
      <c r="A10" s="16"/>
      <c r="B10" s="20" t="s">
        <v>25</v>
      </c>
      <c r="C10" s="21" t="s">
        <v>26</v>
      </c>
      <c r="D10" s="24"/>
      <c r="E10" s="24"/>
      <c r="F10" s="24"/>
      <c r="G10" s="25"/>
      <c r="H10" s="15"/>
      <c r="I10" s="15"/>
      <c r="J10" s="15"/>
      <c r="K10" s="15"/>
      <c r="L10" s="15"/>
      <c r="M10" s="15"/>
      <c r="N10" s="15"/>
      <c r="P10" s="16"/>
    </row>
    <row r="11" spans="1:16" s="22" customFormat="1" ht="15" customHeight="1" thickBot="1">
      <c r="A11" s="16"/>
      <c r="B11" s="20"/>
      <c r="C11" s="16"/>
      <c r="D11" s="24"/>
      <c r="E11" s="24"/>
      <c r="F11" s="24"/>
      <c r="G11" s="25"/>
      <c r="H11" s="15"/>
      <c r="I11" s="15"/>
      <c r="J11" s="15"/>
      <c r="K11" s="15"/>
      <c r="L11" s="15"/>
      <c r="M11" s="15"/>
      <c r="N11" s="15"/>
      <c r="P11" s="16"/>
    </row>
    <row r="12" spans="1:16" s="22" customFormat="1" ht="19.5" customHeight="1" thickBot="1">
      <c r="A12" s="16"/>
      <c r="B12" s="20"/>
      <c r="C12" s="16"/>
      <c r="D12" s="181" t="s">
        <v>5</v>
      </c>
      <c r="E12" s="181"/>
      <c r="F12" s="206"/>
      <c r="G12" s="135"/>
      <c r="H12" s="208" t="s">
        <v>18</v>
      </c>
      <c r="I12" s="209"/>
      <c r="J12" s="15"/>
      <c r="K12" s="15"/>
      <c r="L12" s="15"/>
      <c r="M12" s="15"/>
      <c r="N12" s="15"/>
      <c r="P12" s="16"/>
    </row>
    <row r="13" spans="1:16" s="22" customFormat="1" ht="19.5" customHeight="1" thickBot="1" thickTop="1">
      <c r="A13" s="16"/>
      <c r="B13" s="20"/>
      <c r="C13" s="16"/>
      <c r="D13" s="181" t="s">
        <v>48</v>
      </c>
      <c r="E13" s="181"/>
      <c r="F13" s="206"/>
      <c r="G13" s="135"/>
      <c r="H13" s="157" t="s">
        <v>18</v>
      </c>
      <c r="I13" s="202"/>
      <c r="J13" s="15"/>
      <c r="K13" s="15"/>
      <c r="L13" s="15"/>
      <c r="M13" s="15"/>
      <c r="N13" s="15"/>
      <c r="P13" s="16"/>
    </row>
    <row r="14" spans="1:16" ht="19.5" customHeight="1" thickBot="1">
      <c r="A14" s="13"/>
      <c r="B14" s="16"/>
      <c r="C14" s="13"/>
      <c r="D14" s="181" t="s">
        <v>44</v>
      </c>
      <c r="E14" s="181"/>
      <c r="F14" s="206"/>
      <c r="G14" s="135"/>
      <c r="H14" s="203" t="s">
        <v>23</v>
      </c>
      <c r="I14" s="204"/>
      <c r="J14" s="15"/>
      <c r="K14" s="15"/>
      <c r="L14" s="15"/>
      <c r="M14" s="15"/>
      <c r="N14" s="15"/>
      <c r="P14" s="94" t="s">
        <v>120</v>
      </c>
    </row>
    <row r="15" spans="1:16" ht="19.5" customHeight="1" thickBot="1">
      <c r="A15" s="13"/>
      <c r="B15" s="16"/>
      <c r="C15" s="13"/>
      <c r="D15" s="181" t="s">
        <v>178</v>
      </c>
      <c r="E15" s="181"/>
      <c r="F15" s="210"/>
      <c r="G15" s="135"/>
      <c r="H15" s="132"/>
      <c r="I15" s="133"/>
      <c r="J15" s="15"/>
      <c r="K15" s="15"/>
      <c r="L15" s="15"/>
      <c r="M15" s="15"/>
      <c r="N15" s="15"/>
      <c r="P15" s="94"/>
    </row>
    <row r="16" spans="1:16" ht="19.5" customHeight="1" thickBot="1">
      <c r="A16" s="13"/>
      <c r="B16" s="16"/>
      <c r="C16" s="13"/>
      <c r="D16" s="155" t="s">
        <v>82</v>
      </c>
      <c r="E16" s="155"/>
      <c r="F16" s="155"/>
      <c r="G16" s="135"/>
      <c r="H16" s="203" t="s">
        <v>83</v>
      </c>
      <c r="I16" s="204"/>
      <c r="J16" s="15"/>
      <c r="K16" s="15"/>
      <c r="L16" s="15"/>
      <c r="M16" s="15"/>
      <c r="N16" s="15"/>
      <c r="P16" s="90" t="s">
        <v>126</v>
      </c>
    </row>
    <row r="17" spans="1:16" ht="30" customHeight="1">
      <c r="A17" s="13"/>
      <c r="B17" s="139" t="s">
        <v>70</v>
      </c>
      <c r="C17" s="167" t="s">
        <v>39</v>
      </c>
      <c r="D17" s="140" t="s">
        <v>4</v>
      </c>
      <c r="E17" s="141"/>
      <c r="F17" s="142"/>
      <c r="G17" s="194">
        <f>G12*6000</f>
        <v>0</v>
      </c>
      <c r="H17" s="195"/>
      <c r="I17" s="147" t="s">
        <v>0</v>
      </c>
      <c r="J17" s="25"/>
      <c r="K17" s="25"/>
      <c r="L17" s="25"/>
      <c r="M17" s="25"/>
      <c r="N17" s="25"/>
      <c r="P17" s="38"/>
    </row>
    <row r="18" spans="1:16" ht="21" customHeight="1">
      <c r="A18" s="13"/>
      <c r="B18" s="139"/>
      <c r="C18" s="138"/>
      <c r="D18" s="172" t="s">
        <v>68</v>
      </c>
      <c r="E18" s="173"/>
      <c r="F18" s="174"/>
      <c r="G18" s="194"/>
      <c r="H18" s="195"/>
      <c r="I18" s="147"/>
      <c r="J18" s="25"/>
      <c r="K18" s="25"/>
      <c r="L18" s="25"/>
      <c r="M18" s="25"/>
      <c r="N18" s="25"/>
      <c r="P18" s="38"/>
    </row>
    <row r="19" spans="1:16" ht="30" customHeight="1">
      <c r="A19" s="13"/>
      <c r="B19" s="139" t="s">
        <v>71</v>
      </c>
      <c r="C19" s="167" t="s">
        <v>40</v>
      </c>
      <c r="D19" s="172" t="s">
        <v>20</v>
      </c>
      <c r="E19" s="173"/>
      <c r="F19" s="174"/>
      <c r="G19" s="194">
        <f>G13*1000</f>
        <v>0</v>
      </c>
      <c r="H19" s="195"/>
      <c r="I19" s="147" t="s">
        <v>0</v>
      </c>
      <c r="J19" s="25"/>
      <c r="K19" s="25"/>
      <c r="L19" s="25"/>
      <c r="M19" s="25"/>
      <c r="N19" s="25"/>
      <c r="P19" s="38"/>
    </row>
    <row r="20" spans="1:16" ht="21" customHeight="1">
      <c r="A20" s="13"/>
      <c r="B20" s="139"/>
      <c r="C20" s="138"/>
      <c r="D20" s="172" t="s">
        <v>69</v>
      </c>
      <c r="E20" s="173"/>
      <c r="F20" s="174"/>
      <c r="G20" s="194"/>
      <c r="H20" s="195"/>
      <c r="I20" s="147"/>
      <c r="J20" s="25"/>
      <c r="K20" s="25"/>
      <c r="L20" s="25"/>
      <c r="M20" s="25"/>
      <c r="N20" s="25"/>
      <c r="P20" s="38"/>
    </row>
    <row r="21" spans="1:16" ht="30" customHeight="1">
      <c r="A21" s="13"/>
      <c r="B21" s="139" t="s">
        <v>72</v>
      </c>
      <c r="C21" s="167" t="s">
        <v>41</v>
      </c>
      <c r="D21" s="172" t="s">
        <v>22</v>
      </c>
      <c r="E21" s="173"/>
      <c r="F21" s="174"/>
      <c r="G21" s="187">
        <f>IF(G15="あり",G14*3500*0.3,G14*3500)</f>
        <v>0</v>
      </c>
      <c r="H21" s="188"/>
      <c r="I21" s="147" t="s">
        <v>0</v>
      </c>
      <c r="J21" s="25"/>
      <c r="K21" s="25"/>
      <c r="L21" s="25"/>
      <c r="M21" s="25"/>
      <c r="N21" s="25"/>
      <c r="P21" s="38"/>
    </row>
    <row r="22" spans="1:16" ht="45" customHeight="1">
      <c r="A22" s="13"/>
      <c r="B22" s="139"/>
      <c r="C22" s="138"/>
      <c r="D22" s="172" t="s">
        <v>43</v>
      </c>
      <c r="E22" s="173"/>
      <c r="F22" s="174"/>
      <c r="G22" s="187"/>
      <c r="H22" s="188"/>
      <c r="I22" s="147"/>
      <c r="J22" s="25"/>
      <c r="K22" s="25"/>
      <c r="L22" s="25"/>
      <c r="M22" s="25"/>
      <c r="N22" s="25"/>
      <c r="P22" s="38"/>
    </row>
    <row r="23" spans="1:16" ht="51" customHeight="1">
      <c r="A23" s="13"/>
      <c r="B23" s="139" t="s">
        <v>73</v>
      </c>
      <c r="C23" s="164" t="s">
        <v>35</v>
      </c>
      <c r="D23" s="172" t="s">
        <v>42</v>
      </c>
      <c r="E23" s="173"/>
      <c r="F23" s="174"/>
      <c r="G23" s="194">
        <f>ROUNDDOWN((G17+G21+G19)*0.1,0)</f>
        <v>0</v>
      </c>
      <c r="H23" s="195"/>
      <c r="I23" s="147" t="s">
        <v>0</v>
      </c>
      <c r="J23" s="25"/>
      <c r="K23" s="25"/>
      <c r="L23" s="25"/>
      <c r="M23" s="25"/>
      <c r="N23" s="25"/>
      <c r="P23" s="38"/>
    </row>
    <row r="24" spans="1:16" ht="21" customHeight="1">
      <c r="A24" s="13"/>
      <c r="B24" s="139"/>
      <c r="C24" s="138"/>
      <c r="D24" s="172" t="s">
        <v>76</v>
      </c>
      <c r="E24" s="173"/>
      <c r="F24" s="174"/>
      <c r="G24" s="194"/>
      <c r="H24" s="195"/>
      <c r="I24" s="147"/>
      <c r="J24" s="25"/>
      <c r="K24" s="25"/>
      <c r="L24" s="25"/>
      <c r="M24" s="25"/>
      <c r="N24" s="25"/>
      <c r="P24" s="38"/>
    </row>
    <row r="25" spans="1:16" ht="51" customHeight="1">
      <c r="A25" s="13"/>
      <c r="B25" s="139" t="s">
        <v>74</v>
      </c>
      <c r="C25" s="164" t="s">
        <v>36</v>
      </c>
      <c r="D25" s="172" t="s">
        <v>21</v>
      </c>
      <c r="E25" s="173"/>
      <c r="F25" s="174"/>
      <c r="G25" s="194">
        <f>ROUNDDOWN((G17+G21+G19+G23)*0.3,0)</f>
        <v>0</v>
      </c>
      <c r="H25" s="195"/>
      <c r="I25" s="147" t="s">
        <v>0</v>
      </c>
      <c r="J25" s="25"/>
      <c r="K25" s="25"/>
      <c r="L25" s="25"/>
      <c r="M25" s="25"/>
      <c r="N25" s="25"/>
      <c r="P25" s="38"/>
    </row>
    <row r="26" spans="1:16" ht="21" customHeight="1">
      <c r="A26" s="13"/>
      <c r="B26" s="139"/>
      <c r="C26" s="138"/>
      <c r="D26" s="198" t="s">
        <v>77</v>
      </c>
      <c r="E26" s="199"/>
      <c r="F26" s="200"/>
      <c r="G26" s="196"/>
      <c r="H26" s="197"/>
      <c r="I26" s="205"/>
      <c r="J26" s="28"/>
      <c r="K26" s="190" t="s">
        <v>86</v>
      </c>
      <c r="L26" s="190"/>
      <c r="M26" s="190" t="s">
        <v>38</v>
      </c>
      <c r="N26" s="190"/>
      <c r="P26" s="38"/>
    </row>
    <row r="27" spans="1:16" ht="30" customHeight="1">
      <c r="A27" s="13"/>
      <c r="B27" s="16" t="s">
        <v>75</v>
      </c>
      <c r="C27" s="76" t="s">
        <v>91</v>
      </c>
      <c r="D27" s="211" t="s">
        <v>181</v>
      </c>
      <c r="E27" s="211"/>
      <c r="F27" s="211"/>
      <c r="G27" s="212">
        <f>SUM(G17:H26)</f>
        <v>0</v>
      </c>
      <c r="H27" s="213"/>
      <c r="I27" s="44" t="s">
        <v>0</v>
      </c>
      <c r="J27" s="44"/>
      <c r="K27" s="75">
        <f>ROUNDDOWN(G27*0.08,0)</f>
        <v>0</v>
      </c>
      <c r="L27" s="44" t="s">
        <v>0</v>
      </c>
      <c r="M27" s="75">
        <f>G27+K27</f>
        <v>0</v>
      </c>
      <c r="N27" s="44" t="s">
        <v>0</v>
      </c>
      <c r="O27" s="29"/>
      <c r="P27" s="38"/>
    </row>
    <row r="28" spans="1:15" ht="14.25">
      <c r="A28" s="13"/>
      <c r="B28" s="16"/>
      <c r="C28" s="30"/>
      <c r="D28" s="31"/>
      <c r="E28" s="31"/>
      <c r="F28" s="31"/>
      <c r="G28" s="32"/>
      <c r="H28" s="33"/>
      <c r="I28" s="33"/>
      <c r="J28" s="33"/>
      <c r="K28" s="32"/>
      <c r="L28" s="33"/>
      <c r="M28" s="32"/>
      <c r="N28" s="33"/>
      <c r="O28" s="29"/>
    </row>
    <row r="29" spans="1:15" ht="21" customHeight="1">
      <c r="A29" s="13"/>
      <c r="B29" s="191" t="s">
        <v>79</v>
      </c>
      <c r="C29" s="191"/>
      <c r="D29" s="191"/>
      <c r="E29" s="191"/>
      <c r="F29" s="191"/>
      <c r="G29" s="191"/>
      <c r="H29" s="191"/>
      <c r="I29" s="191"/>
      <c r="J29" s="191"/>
      <c r="K29" s="191"/>
      <c r="L29" s="191"/>
      <c r="M29" s="191"/>
      <c r="N29" s="191"/>
      <c r="O29" s="29"/>
    </row>
    <row r="30" spans="1:14" ht="15" customHeight="1">
      <c r="A30" s="13"/>
      <c r="B30" s="20"/>
      <c r="C30" s="16"/>
      <c r="D30" s="24"/>
      <c r="E30" s="24"/>
      <c r="F30" s="24"/>
      <c r="G30" s="25"/>
      <c r="H30" s="15"/>
      <c r="I30" s="15"/>
      <c r="J30" s="15"/>
      <c r="K30" s="189" t="s">
        <v>86</v>
      </c>
      <c r="L30" s="189"/>
      <c r="M30" s="189" t="s">
        <v>38</v>
      </c>
      <c r="N30" s="189"/>
    </row>
    <row r="31" spans="1:16" ht="19.5" customHeight="1">
      <c r="A31" s="13"/>
      <c r="B31" s="34" t="s">
        <v>81</v>
      </c>
      <c r="C31" s="35" t="s">
        <v>46</v>
      </c>
      <c r="D31" s="36" t="s">
        <v>78</v>
      </c>
      <c r="E31" s="37">
        <v>30</v>
      </c>
      <c r="F31" s="38" t="s">
        <v>19</v>
      </c>
      <c r="G31" s="201">
        <f>ROUNDDOWN($G$27*E31/100,0)</f>
        <v>0</v>
      </c>
      <c r="H31" s="192"/>
      <c r="I31" s="39" t="s">
        <v>0</v>
      </c>
      <c r="J31" s="40"/>
      <c r="K31" s="41">
        <f>ROUNDDOWN(G31*0.08,0)</f>
        <v>0</v>
      </c>
      <c r="L31" s="42" t="s">
        <v>0</v>
      </c>
      <c r="M31" s="43">
        <f>G31+K31</f>
        <v>0</v>
      </c>
      <c r="N31" s="42" t="s">
        <v>0</v>
      </c>
      <c r="P31" s="90" t="s">
        <v>127</v>
      </c>
    </row>
    <row r="32" spans="1:16" ht="19.5" customHeight="1">
      <c r="A32" s="13"/>
      <c r="B32" s="34" t="s">
        <v>34</v>
      </c>
      <c r="C32" s="35" t="s">
        <v>84</v>
      </c>
      <c r="D32" s="36" t="s">
        <v>78</v>
      </c>
      <c r="E32" s="37">
        <f>40/(G16-2)</f>
        <v>-20</v>
      </c>
      <c r="F32" s="38" t="s">
        <v>19</v>
      </c>
      <c r="G32" s="192">
        <f>ROUNDDOWN($G$27*E32/100,0)</f>
        <v>0</v>
      </c>
      <c r="H32" s="193"/>
      <c r="I32" s="39" t="s">
        <v>0</v>
      </c>
      <c r="J32" s="40"/>
      <c r="K32" s="41">
        <f>ROUNDDOWN(G32*0.08,0)</f>
        <v>0</v>
      </c>
      <c r="L32" s="42" t="s">
        <v>0</v>
      </c>
      <c r="M32" s="43">
        <f>G32+K32</f>
        <v>0</v>
      </c>
      <c r="N32" s="42" t="s">
        <v>0</v>
      </c>
      <c r="P32" s="90" t="s">
        <v>139</v>
      </c>
    </row>
    <row r="33" spans="1:16" ht="19.5" customHeight="1">
      <c r="A33" s="13"/>
      <c r="B33" s="34" t="s">
        <v>28</v>
      </c>
      <c r="C33" s="35" t="s">
        <v>45</v>
      </c>
      <c r="D33" s="36" t="s">
        <v>78</v>
      </c>
      <c r="E33" s="37">
        <v>30</v>
      </c>
      <c r="F33" s="38" t="s">
        <v>19</v>
      </c>
      <c r="G33" s="201">
        <f>ROUNDDOWN($G$27*E33/100,0)</f>
        <v>0</v>
      </c>
      <c r="H33" s="192"/>
      <c r="I33" s="39" t="s">
        <v>0</v>
      </c>
      <c r="J33" s="84"/>
      <c r="K33" s="41">
        <f>ROUNDDOWN(G33*0.08,0)</f>
        <v>0</v>
      </c>
      <c r="L33" s="42" t="s">
        <v>0</v>
      </c>
      <c r="M33" s="43">
        <f>G33+K33</f>
        <v>0</v>
      </c>
      <c r="N33" s="42" t="s">
        <v>0</v>
      </c>
      <c r="P33" s="90" t="s">
        <v>128</v>
      </c>
    </row>
    <row r="34" spans="1:14" ht="19.5" customHeight="1">
      <c r="A34" s="13"/>
      <c r="B34" s="81"/>
      <c r="C34" s="82"/>
      <c r="D34" s="63"/>
      <c r="E34" s="83"/>
      <c r="F34" s="83"/>
      <c r="G34" s="80"/>
      <c r="H34" s="80"/>
      <c r="I34" s="33"/>
      <c r="J34" s="33"/>
      <c r="K34" s="80"/>
      <c r="L34" s="33"/>
      <c r="M34" s="32"/>
      <c r="N34" s="33"/>
    </row>
    <row r="35" spans="1:14" ht="19.5" customHeight="1">
      <c r="A35" s="13"/>
      <c r="B35" s="191" t="s">
        <v>107</v>
      </c>
      <c r="C35" s="191"/>
      <c r="D35" s="191"/>
      <c r="E35" s="191"/>
      <c r="F35" s="191"/>
      <c r="G35" s="191"/>
      <c r="H35" s="191"/>
      <c r="I35" s="191"/>
      <c r="J35" s="191"/>
      <c r="K35" s="191"/>
      <c r="L35" s="191"/>
      <c r="M35" s="191"/>
      <c r="N35" s="191"/>
    </row>
    <row r="36" spans="1:14" ht="14.25">
      <c r="A36" s="13"/>
      <c r="B36" s="81"/>
      <c r="C36" s="82"/>
      <c r="D36" s="63"/>
      <c r="E36" s="83"/>
      <c r="F36" s="83"/>
      <c r="G36" s="80"/>
      <c r="H36" s="80"/>
      <c r="I36" s="33"/>
      <c r="J36" s="33"/>
      <c r="K36" s="189" t="s">
        <v>86</v>
      </c>
      <c r="L36" s="189"/>
      <c r="M36" s="189" t="s">
        <v>38</v>
      </c>
      <c r="N36" s="189"/>
    </row>
    <row r="37" spans="1:16" ht="19.5" customHeight="1">
      <c r="A37" s="13"/>
      <c r="B37" s="77" t="s">
        <v>92</v>
      </c>
      <c r="C37" s="78" t="s">
        <v>95</v>
      </c>
      <c r="D37" s="79" t="s">
        <v>93</v>
      </c>
      <c r="E37" s="37" t="s">
        <v>94</v>
      </c>
      <c r="F37" s="38" t="s">
        <v>19</v>
      </c>
      <c r="G37" s="192">
        <f>G32</f>
        <v>0</v>
      </c>
      <c r="H37" s="193"/>
      <c r="I37" s="39" t="s">
        <v>0</v>
      </c>
      <c r="J37" s="85"/>
      <c r="K37" s="41">
        <f aca="true" t="shared" si="0" ref="K37:K42">ROUNDDOWN(G37*0.08,0)</f>
        <v>0</v>
      </c>
      <c r="L37" s="39" t="s">
        <v>0</v>
      </c>
      <c r="M37" s="43">
        <f aca="true" t="shared" si="1" ref="M37:M42">G37+K37</f>
        <v>0</v>
      </c>
      <c r="N37" s="39" t="s">
        <v>0</v>
      </c>
      <c r="P37" s="90" t="s">
        <v>129</v>
      </c>
    </row>
    <row r="38" spans="1:16" ht="19.5" customHeight="1">
      <c r="A38" s="13"/>
      <c r="B38" s="87" t="s">
        <v>96</v>
      </c>
      <c r="C38" s="88" t="s">
        <v>131</v>
      </c>
      <c r="D38" s="86" t="s">
        <v>105</v>
      </c>
      <c r="E38" s="37" t="s">
        <v>47</v>
      </c>
      <c r="F38" s="38" t="s">
        <v>19</v>
      </c>
      <c r="G38" s="185">
        <v>80000</v>
      </c>
      <c r="H38" s="186"/>
      <c r="I38" s="39" t="s">
        <v>0</v>
      </c>
      <c r="J38" s="45"/>
      <c r="K38" s="41">
        <f t="shared" si="0"/>
        <v>6400</v>
      </c>
      <c r="L38" s="39" t="s">
        <v>0</v>
      </c>
      <c r="M38" s="43">
        <f t="shared" si="1"/>
        <v>86400</v>
      </c>
      <c r="N38" s="39" t="s">
        <v>0</v>
      </c>
      <c r="P38" s="90" t="s">
        <v>136</v>
      </c>
    </row>
    <row r="39" spans="1:16" ht="19.5" customHeight="1">
      <c r="A39" s="13"/>
      <c r="B39" s="89" t="s">
        <v>97</v>
      </c>
      <c r="C39" s="88" t="s">
        <v>132</v>
      </c>
      <c r="D39" s="86" t="s">
        <v>106</v>
      </c>
      <c r="E39" s="37" t="s">
        <v>47</v>
      </c>
      <c r="F39" s="38" t="s">
        <v>19</v>
      </c>
      <c r="G39" s="185">
        <v>30000</v>
      </c>
      <c r="H39" s="186"/>
      <c r="I39" s="39" t="s">
        <v>0</v>
      </c>
      <c r="J39" s="45"/>
      <c r="K39" s="41">
        <f t="shared" si="0"/>
        <v>2400</v>
      </c>
      <c r="L39" s="39" t="s">
        <v>0</v>
      </c>
      <c r="M39" s="43">
        <f t="shared" si="1"/>
        <v>32400</v>
      </c>
      <c r="N39" s="39" t="s">
        <v>0</v>
      </c>
      <c r="P39" s="90" t="s">
        <v>137</v>
      </c>
    </row>
    <row r="40" spans="1:16" ht="19.5" customHeight="1">
      <c r="A40" s="13"/>
      <c r="B40" s="89" t="s">
        <v>98</v>
      </c>
      <c r="C40" s="88" t="s">
        <v>100</v>
      </c>
      <c r="D40" s="86" t="s">
        <v>106</v>
      </c>
      <c r="E40" s="37" t="s">
        <v>47</v>
      </c>
      <c r="F40" s="38" t="s">
        <v>19</v>
      </c>
      <c r="G40" s="185">
        <v>30000</v>
      </c>
      <c r="H40" s="186"/>
      <c r="I40" s="39" t="s">
        <v>0</v>
      </c>
      <c r="J40" s="33"/>
      <c r="K40" s="41">
        <f t="shared" si="0"/>
        <v>2400</v>
      </c>
      <c r="L40" s="39" t="s">
        <v>0</v>
      </c>
      <c r="M40" s="43">
        <f t="shared" si="1"/>
        <v>32400</v>
      </c>
      <c r="N40" s="39" t="s">
        <v>0</v>
      </c>
      <c r="P40" s="90" t="s">
        <v>133</v>
      </c>
    </row>
    <row r="41" spans="1:16" ht="19.5" customHeight="1">
      <c r="A41" s="13"/>
      <c r="B41" s="89" t="s">
        <v>102</v>
      </c>
      <c r="C41" s="88" t="s">
        <v>99</v>
      </c>
      <c r="D41" s="86" t="s">
        <v>104</v>
      </c>
      <c r="E41" s="37" t="s">
        <v>47</v>
      </c>
      <c r="F41" s="38" t="s">
        <v>19</v>
      </c>
      <c r="G41" s="201">
        <f>ROUNDDOWN($G$31*20/100,0)</f>
        <v>0</v>
      </c>
      <c r="H41" s="193"/>
      <c r="I41" s="39" t="s">
        <v>0</v>
      </c>
      <c r="J41" s="33"/>
      <c r="K41" s="41">
        <f t="shared" si="0"/>
        <v>0</v>
      </c>
      <c r="L41" s="39" t="s">
        <v>0</v>
      </c>
      <c r="M41" s="43">
        <f t="shared" si="1"/>
        <v>0</v>
      </c>
      <c r="N41" s="39" t="s">
        <v>0</v>
      </c>
      <c r="P41" s="90" t="s">
        <v>135</v>
      </c>
    </row>
    <row r="42" spans="1:16" ht="19.5" customHeight="1">
      <c r="A42" s="13"/>
      <c r="B42" s="89" t="s">
        <v>130</v>
      </c>
      <c r="C42" s="88" t="s">
        <v>101</v>
      </c>
      <c r="D42" s="86" t="s">
        <v>103</v>
      </c>
      <c r="E42" s="37" t="s">
        <v>47</v>
      </c>
      <c r="F42" s="38" t="s">
        <v>19</v>
      </c>
      <c r="G42" s="201">
        <f>ROUNDDOWN($G$27*20/100,0)</f>
        <v>0</v>
      </c>
      <c r="H42" s="193"/>
      <c r="I42" s="39" t="s">
        <v>0</v>
      </c>
      <c r="J42" s="33"/>
      <c r="K42" s="41">
        <f t="shared" si="0"/>
        <v>0</v>
      </c>
      <c r="L42" s="39" t="s">
        <v>0</v>
      </c>
      <c r="M42" s="43">
        <f t="shared" si="1"/>
        <v>0</v>
      </c>
      <c r="N42" s="39" t="s">
        <v>0</v>
      </c>
      <c r="P42" s="90" t="s">
        <v>134</v>
      </c>
    </row>
    <row r="43" spans="3:8" ht="14.25">
      <c r="C43" s="46"/>
      <c r="D43" s="47"/>
      <c r="E43" s="47"/>
      <c r="F43" s="47"/>
      <c r="G43" s="46"/>
      <c r="H43" s="46"/>
    </row>
    <row r="44" spans="3:8" ht="14.25">
      <c r="C44" s="46"/>
      <c r="D44" s="47"/>
      <c r="E44" s="47"/>
      <c r="F44" s="47"/>
      <c r="G44" s="46"/>
      <c r="H44" s="46"/>
    </row>
    <row r="45" spans="3:8" ht="14.25">
      <c r="C45" s="46"/>
      <c r="D45" s="47"/>
      <c r="E45" s="47"/>
      <c r="F45" s="47"/>
      <c r="G45" s="46"/>
      <c r="H45" s="46"/>
    </row>
    <row r="46" spans="3:8" ht="14.25">
      <c r="C46" s="46"/>
      <c r="D46" s="47"/>
      <c r="E46" s="47"/>
      <c r="F46" s="47"/>
      <c r="G46" s="46"/>
      <c r="H46" s="46"/>
    </row>
    <row r="47" spans="3:8" ht="14.25">
      <c r="C47" s="46"/>
      <c r="D47" s="47"/>
      <c r="E47" s="47"/>
      <c r="F47" s="47"/>
      <c r="G47" s="46"/>
      <c r="H47" s="46"/>
    </row>
    <row r="48" spans="3:8" ht="14.25">
      <c r="C48" s="46"/>
      <c r="D48" s="47"/>
      <c r="E48" s="47"/>
      <c r="F48" s="47"/>
      <c r="G48" s="46"/>
      <c r="H48" s="46"/>
    </row>
    <row r="49" spans="3:8" ht="14.25">
      <c r="C49" s="46"/>
      <c r="D49" s="47"/>
      <c r="E49" s="47"/>
      <c r="F49" s="47"/>
      <c r="G49" s="46"/>
      <c r="H49" s="46"/>
    </row>
    <row r="50" spans="3:8" ht="14.25">
      <c r="C50" s="46"/>
      <c r="D50" s="47"/>
      <c r="E50" s="47"/>
      <c r="F50" s="47"/>
      <c r="G50" s="46"/>
      <c r="H50" s="46"/>
    </row>
    <row r="51" spans="3:8" ht="14.25">
      <c r="C51" s="46"/>
      <c r="D51" s="47"/>
      <c r="E51" s="47"/>
      <c r="F51" s="47"/>
      <c r="G51" s="46"/>
      <c r="H51" s="46"/>
    </row>
    <row r="52" spans="3:8" ht="14.25">
      <c r="C52" s="46"/>
      <c r="D52" s="47"/>
      <c r="E52" s="47"/>
      <c r="F52" s="47"/>
      <c r="G52" s="46"/>
      <c r="H52" s="46"/>
    </row>
    <row r="53" spans="3:8" ht="14.25">
      <c r="C53" s="46"/>
      <c r="D53" s="47"/>
      <c r="E53" s="47"/>
      <c r="F53" s="47"/>
      <c r="G53" s="46"/>
      <c r="H53" s="46"/>
    </row>
    <row r="54" spans="3:8" ht="14.25">
      <c r="C54" s="46"/>
      <c r="D54" s="47"/>
      <c r="E54" s="47"/>
      <c r="F54" s="47"/>
      <c r="G54" s="46"/>
      <c r="H54" s="46"/>
    </row>
    <row r="55" spans="3:8" ht="14.25">
      <c r="C55" s="46"/>
      <c r="D55" s="47"/>
      <c r="E55" s="47"/>
      <c r="F55" s="47"/>
      <c r="G55" s="46"/>
      <c r="H55" s="46"/>
    </row>
    <row r="56" spans="3:8" ht="14.25">
      <c r="C56" s="46"/>
      <c r="D56" s="47"/>
      <c r="E56" s="47"/>
      <c r="F56" s="47"/>
      <c r="G56" s="46"/>
      <c r="H56" s="46"/>
    </row>
  </sheetData>
  <sheetProtection/>
  <mergeCells count="66">
    <mergeCell ref="D27:F27"/>
    <mergeCell ref="G37:H37"/>
    <mergeCell ref="B35:N35"/>
    <mergeCell ref="K36:L36"/>
    <mergeCell ref="M36:N36"/>
    <mergeCell ref="G27:H27"/>
    <mergeCell ref="B1:N1"/>
    <mergeCell ref="B2:N2"/>
    <mergeCell ref="B3:N3"/>
    <mergeCell ref="D6:N6"/>
    <mergeCell ref="D7:N7"/>
    <mergeCell ref="B21:B22"/>
    <mergeCell ref="H12:I12"/>
    <mergeCell ref="C17:C18"/>
    <mergeCell ref="D9:N9"/>
    <mergeCell ref="D15:F15"/>
    <mergeCell ref="K26:L26"/>
    <mergeCell ref="I25:I26"/>
    <mergeCell ref="D22:F22"/>
    <mergeCell ref="I21:I22"/>
    <mergeCell ref="D20:F20"/>
    <mergeCell ref="B4:D4"/>
    <mergeCell ref="D12:F12"/>
    <mergeCell ref="D14:F14"/>
    <mergeCell ref="D8:N8"/>
    <mergeCell ref="D13:F13"/>
    <mergeCell ref="H13:I13"/>
    <mergeCell ref="B17:B18"/>
    <mergeCell ref="B19:B20"/>
    <mergeCell ref="G19:H20"/>
    <mergeCell ref="H14:I14"/>
    <mergeCell ref="G17:H18"/>
    <mergeCell ref="D16:F16"/>
    <mergeCell ref="H16:I16"/>
    <mergeCell ref="D19:F19"/>
    <mergeCell ref="I19:I20"/>
    <mergeCell ref="G42:H42"/>
    <mergeCell ref="G39:H39"/>
    <mergeCell ref="I23:I24"/>
    <mergeCell ref="G23:H24"/>
    <mergeCell ref="G25:H26"/>
    <mergeCell ref="C23:C24"/>
    <mergeCell ref="D26:F26"/>
    <mergeCell ref="D25:F25"/>
    <mergeCell ref="G31:H31"/>
    <mergeCell ref="G33:H33"/>
    <mergeCell ref="B23:B24"/>
    <mergeCell ref="B25:B26"/>
    <mergeCell ref="M30:N30"/>
    <mergeCell ref="K30:L30"/>
    <mergeCell ref="G40:H40"/>
    <mergeCell ref="G41:H41"/>
    <mergeCell ref="M26:N26"/>
    <mergeCell ref="C25:C26"/>
    <mergeCell ref="B29:N29"/>
    <mergeCell ref="G32:H32"/>
    <mergeCell ref="C21:C22"/>
    <mergeCell ref="G38:H38"/>
    <mergeCell ref="D18:F18"/>
    <mergeCell ref="I17:I18"/>
    <mergeCell ref="G21:H22"/>
    <mergeCell ref="C19:C20"/>
    <mergeCell ref="D17:F17"/>
    <mergeCell ref="D21:F21"/>
    <mergeCell ref="D23:F23"/>
    <mergeCell ref="D24:F24"/>
  </mergeCells>
  <dataValidations count="1">
    <dataValidation type="list" allowBlank="1" showInputMessage="1" showErrorMessage="1" sqref="G15">
      <formula1>$Q$7:$Q$9</formula1>
    </dataValidation>
  </dataValidations>
  <printOptions/>
  <pageMargins left="0.6692913385826772" right="0.31496062992125984" top="0.4330708661417323" bottom="0.15748031496062992" header="0.2755905511811024" footer="0.1968503937007874"/>
  <pageSetup horizontalDpi="360" verticalDpi="360" orientation="portrait" paperSize="9" r:id="rId1"/>
  <rowBreaks count="1" manualBreakCount="1">
    <brk id="28" min="1" max="13" man="1"/>
  </rowBreaks>
</worksheet>
</file>

<file path=xl/worksheets/sheet4.xml><?xml version="1.0" encoding="utf-8"?>
<worksheet xmlns="http://schemas.openxmlformats.org/spreadsheetml/2006/main" xmlns:r="http://schemas.openxmlformats.org/officeDocument/2006/relationships">
  <sheetPr>
    <tabColor rgb="FFFFFF00"/>
  </sheetPr>
  <dimension ref="A1:Q31"/>
  <sheetViews>
    <sheetView zoomScalePageLayoutView="0" workbookViewId="0" topLeftCell="A1">
      <selection activeCell="G13" sqref="G13:H14"/>
    </sheetView>
  </sheetViews>
  <sheetFormatPr defaultColWidth="9.00390625" defaultRowHeight="13.5"/>
  <cols>
    <col min="1" max="1" width="4.00390625" style="100" customWidth="1"/>
    <col min="2" max="2" width="2.625" style="109" customWidth="1"/>
    <col min="3" max="3" width="10.625" style="100" customWidth="1"/>
    <col min="4" max="4" width="30.50390625" style="109" customWidth="1"/>
    <col min="5" max="5" width="4.125" style="109" customWidth="1"/>
    <col min="6" max="6" width="3.625" style="109" customWidth="1"/>
    <col min="7" max="7" width="8.625" style="100" customWidth="1"/>
    <col min="8" max="8" width="3.625" style="100" customWidth="1"/>
    <col min="9" max="9" width="2.625" style="100" customWidth="1"/>
    <col min="10" max="10" width="0.875" style="125" customWidth="1"/>
    <col min="11" max="11" width="9.625" style="100" customWidth="1"/>
    <col min="12" max="12" width="2.625" style="100" customWidth="1"/>
    <col min="13" max="13" width="11.625" style="100" customWidth="1"/>
    <col min="14" max="14" width="2.625" style="100" customWidth="1"/>
    <col min="15" max="15" width="12.875" style="100" bestFit="1" customWidth="1"/>
    <col min="16" max="16" width="59.625" style="100" customWidth="1"/>
    <col min="17" max="16384" width="9.00390625" style="100" customWidth="1"/>
  </cols>
  <sheetData>
    <row r="1" spans="2:14" ht="14.25">
      <c r="B1" s="237" t="s">
        <v>157</v>
      </c>
      <c r="C1" s="237"/>
      <c r="D1" s="237"/>
      <c r="E1" s="237"/>
      <c r="F1" s="237"/>
      <c r="G1" s="237"/>
      <c r="H1" s="237"/>
      <c r="I1" s="237"/>
      <c r="J1" s="237"/>
      <c r="K1" s="237"/>
      <c r="L1" s="237"/>
      <c r="M1" s="237"/>
      <c r="N1" s="237"/>
    </row>
    <row r="2" spans="2:14" ht="30" customHeight="1">
      <c r="B2" s="238" t="s">
        <v>59</v>
      </c>
      <c r="C2" s="238"/>
      <c r="D2" s="238"/>
      <c r="E2" s="238"/>
      <c r="F2" s="238"/>
      <c r="G2" s="238"/>
      <c r="H2" s="238"/>
      <c r="I2" s="238"/>
      <c r="J2" s="238"/>
      <c r="K2" s="238"/>
      <c r="L2" s="238"/>
      <c r="M2" s="238"/>
      <c r="N2" s="238"/>
    </row>
    <row r="3" spans="1:14" ht="15" customHeight="1">
      <c r="A3" s="101"/>
      <c r="B3" s="232" t="s">
        <v>6</v>
      </c>
      <c r="C3" s="232"/>
      <c r="D3" s="232"/>
      <c r="E3" s="232"/>
      <c r="F3" s="232"/>
      <c r="G3" s="232"/>
      <c r="H3" s="232"/>
      <c r="I3" s="232"/>
      <c r="J3" s="232"/>
      <c r="K3" s="232"/>
      <c r="L3" s="232"/>
      <c r="M3" s="232"/>
      <c r="N3" s="232"/>
    </row>
    <row r="4" spans="1:14" ht="30" customHeight="1">
      <c r="A4" s="101"/>
      <c r="B4" s="239" t="s">
        <v>24</v>
      </c>
      <c r="C4" s="239"/>
      <c r="D4" s="239"/>
      <c r="E4" s="102"/>
      <c r="F4" s="102"/>
      <c r="G4" s="102"/>
      <c r="H4" s="102"/>
      <c r="I4" s="102"/>
      <c r="J4" s="103"/>
      <c r="K4" s="102"/>
      <c r="L4" s="102"/>
      <c r="M4" s="102"/>
      <c r="N4" s="102"/>
    </row>
    <row r="5" spans="1:17" ht="15" customHeight="1">
      <c r="A5" s="101"/>
      <c r="B5" s="104"/>
      <c r="C5" s="105"/>
      <c r="D5" s="104"/>
      <c r="E5" s="104"/>
      <c r="F5" s="104"/>
      <c r="G5" s="101"/>
      <c r="H5" s="101"/>
      <c r="I5" s="101"/>
      <c r="J5" s="106"/>
      <c r="K5" s="101"/>
      <c r="L5" s="101"/>
      <c r="M5" s="101"/>
      <c r="N5" s="101"/>
      <c r="Q5" s="107"/>
    </row>
    <row r="6" spans="1:14" s="109" customFormat="1" ht="30" customHeight="1">
      <c r="A6" s="104"/>
      <c r="B6" s="108" t="s">
        <v>13</v>
      </c>
      <c r="C6" s="98" t="s">
        <v>14</v>
      </c>
      <c r="D6" s="240"/>
      <c r="E6" s="240"/>
      <c r="F6" s="240"/>
      <c r="G6" s="240"/>
      <c r="H6" s="240"/>
      <c r="I6" s="240"/>
      <c r="J6" s="240"/>
      <c r="K6" s="240"/>
      <c r="L6" s="240"/>
      <c r="M6" s="240"/>
      <c r="N6" s="240"/>
    </row>
    <row r="7" spans="1:17" s="109" customFormat="1" ht="18" customHeight="1">
      <c r="A7" s="104"/>
      <c r="B7" s="108" t="s">
        <v>15</v>
      </c>
      <c r="C7" s="98" t="s">
        <v>1</v>
      </c>
      <c r="D7" s="236"/>
      <c r="E7" s="236"/>
      <c r="F7" s="236"/>
      <c r="G7" s="236"/>
      <c r="H7" s="236"/>
      <c r="I7" s="236"/>
      <c r="J7" s="236"/>
      <c r="K7" s="236"/>
      <c r="L7" s="236"/>
      <c r="M7" s="236"/>
      <c r="N7" s="236"/>
      <c r="Q7" s="111"/>
    </row>
    <row r="8" spans="1:14" s="109" customFormat="1" ht="18" customHeight="1">
      <c r="A8" s="104"/>
      <c r="B8" s="108" t="s">
        <v>16</v>
      </c>
      <c r="C8" s="98" t="s">
        <v>166</v>
      </c>
      <c r="D8" s="236" t="s">
        <v>7</v>
      </c>
      <c r="E8" s="236"/>
      <c r="F8" s="236"/>
      <c r="G8" s="236"/>
      <c r="H8" s="236"/>
      <c r="I8" s="236"/>
      <c r="J8" s="236"/>
      <c r="K8" s="236"/>
      <c r="L8" s="236"/>
      <c r="M8" s="236"/>
      <c r="N8" s="236"/>
    </row>
    <row r="9" spans="1:17" s="109" customFormat="1" ht="18" customHeight="1">
      <c r="A9" s="104"/>
      <c r="B9" s="108" t="s">
        <v>17</v>
      </c>
      <c r="C9" s="98" t="s">
        <v>3</v>
      </c>
      <c r="D9" s="236" t="s">
        <v>12</v>
      </c>
      <c r="E9" s="236"/>
      <c r="F9" s="236"/>
      <c r="G9" s="236"/>
      <c r="H9" s="236"/>
      <c r="I9" s="236"/>
      <c r="J9" s="236"/>
      <c r="K9" s="236"/>
      <c r="L9" s="236"/>
      <c r="M9" s="236"/>
      <c r="N9" s="236"/>
      <c r="Q9" s="111"/>
    </row>
    <row r="10" spans="1:14" s="109" customFormat="1" ht="18" customHeight="1">
      <c r="A10" s="104"/>
      <c r="B10" s="108" t="s">
        <v>25</v>
      </c>
      <c r="C10" s="98" t="s">
        <v>26</v>
      </c>
      <c r="D10" s="112"/>
      <c r="E10" s="112"/>
      <c r="F10" s="112"/>
      <c r="G10" s="113"/>
      <c r="H10" s="103"/>
      <c r="I10" s="103"/>
      <c r="J10" s="103"/>
      <c r="K10" s="103"/>
      <c r="L10" s="103"/>
      <c r="M10" s="103"/>
      <c r="N10" s="103"/>
    </row>
    <row r="11" spans="1:14" s="109" customFormat="1" ht="15" customHeight="1" thickBot="1">
      <c r="A11" s="104"/>
      <c r="B11" s="108"/>
      <c r="C11" s="104"/>
      <c r="D11" s="112"/>
      <c r="E11" s="112"/>
      <c r="F11" s="112"/>
      <c r="G11" s="113"/>
      <c r="H11" s="103"/>
      <c r="I11" s="103"/>
      <c r="J11" s="103"/>
      <c r="K11" s="103"/>
      <c r="L11" s="103"/>
      <c r="M11" s="103"/>
      <c r="N11" s="103"/>
    </row>
    <row r="12" spans="1:16" ht="19.5" customHeight="1" thickBot="1">
      <c r="A12" s="101"/>
      <c r="B12" s="104"/>
      <c r="C12" s="101"/>
      <c r="D12" s="232" t="s">
        <v>52</v>
      </c>
      <c r="E12" s="232"/>
      <c r="F12" s="233"/>
      <c r="G12" s="126"/>
      <c r="H12" s="234" t="s">
        <v>8</v>
      </c>
      <c r="I12" s="235"/>
      <c r="J12" s="103"/>
      <c r="K12" s="103"/>
      <c r="L12" s="103"/>
      <c r="M12" s="103"/>
      <c r="N12" s="103"/>
      <c r="O12" s="109"/>
      <c r="P12" s="110" t="s">
        <v>165</v>
      </c>
    </row>
    <row r="13" spans="1:14" ht="30" customHeight="1">
      <c r="A13" s="101"/>
      <c r="B13" s="218" t="s">
        <v>142</v>
      </c>
      <c r="C13" s="227" t="s">
        <v>41</v>
      </c>
      <c r="D13" s="228" t="s">
        <v>22</v>
      </c>
      <c r="E13" s="229"/>
      <c r="F13" s="230"/>
      <c r="G13" s="231">
        <f>(G12*3500*2)</f>
        <v>0</v>
      </c>
      <c r="H13" s="225"/>
      <c r="I13" s="226" t="s">
        <v>0</v>
      </c>
      <c r="J13" s="113"/>
      <c r="K13" s="113"/>
      <c r="L13" s="113"/>
      <c r="M13" s="113"/>
      <c r="N13" s="113"/>
    </row>
    <row r="14" spans="1:14" ht="45" customHeight="1">
      <c r="A14" s="101"/>
      <c r="B14" s="218"/>
      <c r="C14" s="220"/>
      <c r="D14" s="221" t="s">
        <v>141</v>
      </c>
      <c r="E14" s="222"/>
      <c r="F14" s="223"/>
      <c r="G14" s="224"/>
      <c r="H14" s="225"/>
      <c r="I14" s="226"/>
      <c r="J14" s="113"/>
      <c r="K14" s="113"/>
      <c r="L14" s="113"/>
      <c r="M14" s="113"/>
      <c r="N14" s="113"/>
    </row>
    <row r="15" spans="1:14" ht="49.5" customHeight="1">
      <c r="A15" s="101"/>
      <c r="B15" s="218" t="s">
        <v>143</v>
      </c>
      <c r="C15" s="219" t="s">
        <v>35</v>
      </c>
      <c r="D15" s="221" t="s">
        <v>42</v>
      </c>
      <c r="E15" s="222"/>
      <c r="F15" s="223"/>
      <c r="G15" s="224">
        <f>ROUNDDOWN((G13)*0.1,0)</f>
        <v>0</v>
      </c>
      <c r="H15" s="225"/>
      <c r="I15" s="226" t="s">
        <v>0</v>
      </c>
      <c r="J15" s="113"/>
      <c r="K15" s="113"/>
      <c r="L15" s="113"/>
      <c r="M15" s="113"/>
      <c r="N15" s="113"/>
    </row>
    <row r="16" spans="1:14" ht="15" customHeight="1">
      <c r="A16" s="101"/>
      <c r="B16" s="218"/>
      <c r="C16" s="220"/>
      <c r="D16" s="221" t="s">
        <v>144</v>
      </c>
      <c r="E16" s="222"/>
      <c r="F16" s="223"/>
      <c r="G16" s="224"/>
      <c r="H16" s="225"/>
      <c r="I16" s="226"/>
      <c r="J16" s="113"/>
      <c r="K16" s="113"/>
      <c r="L16" s="113"/>
      <c r="M16" s="113"/>
      <c r="N16" s="113"/>
    </row>
    <row r="17" spans="1:14" ht="45" customHeight="1">
      <c r="A17" s="101"/>
      <c r="B17" s="218" t="s">
        <v>30</v>
      </c>
      <c r="C17" s="219" t="s">
        <v>36</v>
      </c>
      <c r="D17" s="221" t="s">
        <v>163</v>
      </c>
      <c r="E17" s="222"/>
      <c r="F17" s="223"/>
      <c r="G17" s="224">
        <f>ROUNDDOWN((G13+G15)*0.3,0)</f>
        <v>0</v>
      </c>
      <c r="H17" s="225"/>
      <c r="I17" s="226" t="s">
        <v>0</v>
      </c>
      <c r="J17" s="113"/>
      <c r="K17" s="113"/>
      <c r="L17" s="113"/>
      <c r="M17" s="113"/>
      <c r="N17" s="113"/>
    </row>
    <row r="18" spans="1:14" ht="15" customHeight="1">
      <c r="A18" s="101"/>
      <c r="B18" s="218"/>
      <c r="C18" s="220"/>
      <c r="D18" s="221" t="s">
        <v>145</v>
      </c>
      <c r="E18" s="222"/>
      <c r="F18" s="223"/>
      <c r="G18" s="224"/>
      <c r="H18" s="225"/>
      <c r="I18" s="226"/>
      <c r="J18" s="114"/>
      <c r="K18" s="214" t="s">
        <v>140</v>
      </c>
      <c r="L18" s="214"/>
      <c r="M18" s="214" t="s">
        <v>38</v>
      </c>
      <c r="N18" s="214"/>
    </row>
    <row r="19" spans="1:15" ht="19.5" customHeight="1">
      <c r="A19" s="101"/>
      <c r="B19" s="104" t="s">
        <v>31</v>
      </c>
      <c r="C19" s="127" t="s">
        <v>37</v>
      </c>
      <c r="D19" s="215" t="s">
        <v>146</v>
      </c>
      <c r="E19" s="215"/>
      <c r="F19" s="215"/>
      <c r="G19" s="216">
        <f>SUM(G13:H18)</f>
        <v>0</v>
      </c>
      <c r="H19" s="217"/>
      <c r="I19" s="115" t="s">
        <v>0</v>
      </c>
      <c r="J19" s="116"/>
      <c r="K19" s="128">
        <f>ROUNDDOWN(G19*0.08,0)</f>
        <v>0</v>
      </c>
      <c r="L19" s="129" t="s">
        <v>0</v>
      </c>
      <c r="M19" s="128">
        <f>G19+K19</f>
        <v>0</v>
      </c>
      <c r="N19" s="130" t="s">
        <v>0</v>
      </c>
      <c r="O19" s="117"/>
    </row>
    <row r="20" spans="1:15" ht="7.5" customHeight="1">
      <c r="A20" s="101"/>
      <c r="B20" s="104"/>
      <c r="C20" s="118"/>
      <c r="D20" s="119"/>
      <c r="E20" s="119"/>
      <c r="F20" s="119"/>
      <c r="G20" s="120"/>
      <c r="H20" s="121"/>
      <c r="I20" s="121"/>
      <c r="J20" s="122"/>
      <c r="K20" s="123"/>
      <c r="L20" s="123"/>
      <c r="M20" s="123"/>
      <c r="N20" s="123"/>
      <c r="O20" s="117"/>
    </row>
    <row r="21" spans="3:8" ht="14.25">
      <c r="C21" s="99"/>
      <c r="D21" s="124"/>
      <c r="E21" s="124"/>
      <c r="F21" s="124"/>
      <c r="G21" s="99"/>
      <c r="H21" s="99"/>
    </row>
    <row r="22" spans="3:8" ht="14.25">
      <c r="C22" s="99"/>
      <c r="D22" s="124"/>
      <c r="E22" s="124"/>
      <c r="F22" s="124"/>
      <c r="G22" s="99"/>
      <c r="H22" s="99"/>
    </row>
    <row r="23" spans="3:8" ht="14.25">
      <c r="C23" s="99"/>
      <c r="D23" s="124"/>
      <c r="E23" s="124"/>
      <c r="F23" s="124"/>
      <c r="G23" s="99"/>
      <c r="H23" s="99"/>
    </row>
    <row r="24" spans="3:8" ht="14.25">
      <c r="C24" s="99"/>
      <c r="D24" s="124"/>
      <c r="E24" s="124"/>
      <c r="F24" s="124"/>
      <c r="G24" s="99"/>
      <c r="H24" s="99"/>
    </row>
    <row r="25" spans="3:8" ht="14.25">
      <c r="C25" s="99"/>
      <c r="D25" s="124"/>
      <c r="E25" s="124"/>
      <c r="F25" s="124"/>
      <c r="G25" s="99"/>
      <c r="H25" s="99"/>
    </row>
    <row r="26" spans="3:8" ht="14.25">
      <c r="C26" s="99"/>
      <c r="D26" s="124"/>
      <c r="E26" s="124"/>
      <c r="F26" s="124"/>
      <c r="G26" s="99"/>
      <c r="H26" s="99"/>
    </row>
    <row r="27" spans="3:8" ht="14.25">
      <c r="C27" s="99"/>
      <c r="D27" s="124"/>
      <c r="E27" s="124"/>
      <c r="F27" s="124"/>
      <c r="G27" s="99"/>
      <c r="H27" s="99"/>
    </row>
    <row r="28" spans="3:8" ht="14.25">
      <c r="C28" s="99"/>
      <c r="D28" s="124"/>
      <c r="E28" s="124"/>
      <c r="F28" s="124"/>
      <c r="G28" s="99"/>
      <c r="H28" s="99"/>
    </row>
    <row r="29" spans="3:8" ht="14.25">
      <c r="C29" s="99"/>
      <c r="D29" s="124"/>
      <c r="E29" s="124"/>
      <c r="F29" s="124"/>
      <c r="G29" s="99"/>
      <c r="H29" s="99"/>
    </row>
    <row r="30" spans="3:8" ht="14.25">
      <c r="C30" s="99"/>
      <c r="D30" s="124"/>
      <c r="E30" s="124"/>
      <c r="F30" s="124"/>
      <c r="G30" s="99"/>
      <c r="H30" s="99"/>
    </row>
    <row r="31" spans="3:8" ht="14.25">
      <c r="C31" s="99"/>
      <c r="D31" s="124"/>
      <c r="E31" s="124"/>
      <c r="F31" s="124"/>
      <c r="G31" s="99"/>
      <c r="H31" s="99"/>
    </row>
  </sheetData>
  <sheetProtection/>
  <mergeCells count="32">
    <mergeCell ref="D12:F12"/>
    <mergeCell ref="H12:I12"/>
    <mergeCell ref="D8:N8"/>
    <mergeCell ref="D9:N9"/>
    <mergeCell ref="B1:N1"/>
    <mergeCell ref="B2:N2"/>
    <mergeCell ref="B3:N3"/>
    <mergeCell ref="B4:D4"/>
    <mergeCell ref="D6:N6"/>
    <mergeCell ref="D7:N7"/>
    <mergeCell ref="B13:B14"/>
    <mergeCell ref="C13:C14"/>
    <mergeCell ref="D13:F13"/>
    <mergeCell ref="G13:H14"/>
    <mergeCell ref="I13:I14"/>
    <mergeCell ref="D14:F14"/>
    <mergeCell ref="B15:B16"/>
    <mergeCell ref="C15:C16"/>
    <mergeCell ref="D15:F15"/>
    <mergeCell ref="G15:H16"/>
    <mergeCell ref="I15:I16"/>
    <mergeCell ref="D16:F16"/>
    <mergeCell ref="K18:L18"/>
    <mergeCell ref="M18:N18"/>
    <mergeCell ref="D19:F19"/>
    <mergeCell ref="G19:H19"/>
    <mergeCell ref="B17:B18"/>
    <mergeCell ref="C17:C18"/>
    <mergeCell ref="D17:F17"/>
    <mergeCell ref="G17:H18"/>
    <mergeCell ref="I17:I18"/>
    <mergeCell ref="D18:F18"/>
  </mergeCells>
  <printOptions/>
  <pageMargins left="0.6692913385826772" right="0.31496062992125984" top="0.4330708661417323" bottom="0.15748031496062992" header="0.2755905511811024" footer="0.1968503937007874"/>
  <pageSetup horizontalDpi="360" verticalDpi="360" orientation="portrait" paperSize="9" r:id="rId1"/>
</worksheet>
</file>

<file path=xl/worksheets/sheet5.xml><?xml version="1.0" encoding="utf-8"?>
<worksheet xmlns="http://schemas.openxmlformats.org/spreadsheetml/2006/main" xmlns:r="http://schemas.openxmlformats.org/officeDocument/2006/relationships">
  <sheetPr>
    <tabColor rgb="FF92D050"/>
  </sheetPr>
  <dimension ref="A1:Q37"/>
  <sheetViews>
    <sheetView zoomScalePageLayoutView="0" workbookViewId="0" topLeftCell="A1">
      <selection activeCell="G27" sqref="G27"/>
    </sheetView>
  </sheetViews>
  <sheetFormatPr defaultColWidth="9.00390625" defaultRowHeight="13.5"/>
  <cols>
    <col min="1" max="1" width="4.00390625" style="100" customWidth="1"/>
    <col min="2" max="2" width="2.625" style="109" customWidth="1"/>
    <col min="3" max="3" width="12.50390625" style="100" customWidth="1"/>
    <col min="4" max="4" width="28.875" style="109" customWidth="1"/>
    <col min="5" max="5" width="4.125" style="109" customWidth="1"/>
    <col min="6" max="6" width="3.625" style="109" customWidth="1"/>
    <col min="7" max="7" width="8.625" style="100" customWidth="1"/>
    <col min="8" max="8" width="3.625" style="100" customWidth="1"/>
    <col min="9" max="9" width="2.625" style="100" customWidth="1"/>
    <col min="10" max="10" width="0.875" style="125" customWidth="1"/>
    <col min="11" max="11" width="9.625" style="100" customWidth="1"/>
    <col min="12" max="12" width="2.625" style="100" customWidth="1"/>
    <col min="13" max="13" width="11.625" style="100" customWidth="1"/>
    <col min="14" max="14" width="2.625" style="100" customWidth="1"/>
    <col min="15" max="15" width="12.875" style="100" bestFit="1" customWidth="1"/>
    <col min="16" max="16" width="58.75390625" style="100" customWidth="1"/>
    <col min="17" max="16384" width="9.00390625" style="100" customWidth="1"/>
  </cols>
  <sheetData>
    <row r="1" spans="2:14" ht="14.25">
      <c r="B1" s="237" t="s">
        <v>156</v>
      </c>
      <c r="C1" s="237"/>
      <c r="D1" s="237"/>
      <c r="E1" s="237"/>
      <c r="F1" s="237"/>
      <c r="G1" s="237"/>
      <c r="H1" s="237"/>
      <c r="I1" s="237"/>
      <c r="J1" s="237"/>
      <c r="K1" s="237"/>
      <c r="L1" s="237"/>
      <c r="M1" s="237"/>
      <c r="N1" s="237"/>
    </row>
    <row r="2" spans="2:14" ht="30" customHeight="1">
      <c r="B2" s="238" t="s">
        <v>158</v>
      </c>
      <c r="C2" s="238"/>
      <c r="D2" s="238"/>
      <c r="E2" s="238"/>
      <c r="F2" s="238"/>
      <c r="G2" s="238"/>
      <c r="H2" s="238"/>
      <c r="I2" s="238"/>
      <c r="J2" s="238"/>
      <c r="K2" s="238"/>
      <c r="L2" s="238"/>
      <c r="M2" s="238"/>
      <c r="N2" s="238"/>
    </row>
    <row r="3" spans="1:14" ht="15" customHeight="1">
      <c r="A3" s="101"/>
      <c r="B3" s="232" t="s">
        <v>6</v>
      </c>
      <c r="C3" s="232"/>
      <c r="D3" s="232"/>
      <c r="E3" s="232"/>
      <c r="F3" s="232"/>
      <c r="G3" s="232"/>
      <c r="H3" s="232"/>
      <c r="I3" s="232"/>
      <c r="J3" s="232"/>
      <c r="K3" s="232"/>
      <c r="L3" s="232"/>
      <c r="M3" s="232"/>
      <c r="N3" s="232"/>
    </row>
    <row r="4" spans="1:14" ht="30" customHeight="1">
      <c r="A4" s="101"/>
      <c r="B4" s="239" t="s">
        <v>24</v>
      </c>
      <c r="C4" s="239"/>
      <c r="D4" s="239"/>
      <c r="E4" s="102"/>
      <c r="F4" s="102"/>
      <c r="G4" s="102"/>
      <c r="H4" s="102"/>
      <c r="I4" s="102"/>
      <c r="J4" s="103"/>
      <c r="K4" s="102"/>
      <c r="L4" s="102"/>
      <c r="M4" s="102"/>
      <c r="N4" s="102"/>
    </row>
    <row r="5" spans="1:17" ht="15" customHeight="1">
      <c r="A5" s="101"/>
      <c r="B5" s="104"/>
      <c r="C5" s="105"/>
      <c r="D5" s="104"/>
      <c r="E5" s="104"/>
      <c r="F5" s="104"/>
      <c r="G5" s="101"/>
      <c r="H5" s="101"/>
      <c r="I5" s="101"/>
      <c r="J5" s="106"/>
      <c r="K5" s="101"/>
      <c r="L5" s="101"/>
      <c r="M5" s="101"/>
      <c r="N5" s="101"/>
      <c r="Q5" s="107"/>
    </row>
    <row r="6" spans="1:14" s="109" customFormat="1" ht="30" customHeight="1">
      <c r="A6" s="104"/>
      <c r="B6" s="108" t="s">
        <v>13</v>
      </c>
      <c r="C6" s="98" t="s">
        <v>14</v>
      </c>
      <c r="D6" s="240"/>
      <c r="E6" s="240"/>
      <c r="F6" s="240"/>
      <c r="G6" s="240"/>
      <c r="H6" s="240"/>
      <c r="I6" s="240"/>
      <c r="J6" s="240"/>
      <c r="K6" s="240"/>
      <c r="L6" s="240"/>
      <c r="M6" s="240"/>
      <c r="N6" s="240"/>
    </row>
    <row r="7" spans="1:17" s="109" customFormat="1" ht="18" customHeight="1">
      <c r="A7" s="104"/>
      <c r="B7" s="108" t="s">
        <v>15</v>
      </c>
      <c r="C7" s="98" t="s">
        <v>1</v>
      </c>
      <c r="D7" s="236"/>
      <c r="E7" s="236"/>
      <c r="F7" s="236"/>
      <c r="G7" s="236"/>
      <c r="H7" s="236"/>
      <c r="I7" s="236"/>
      <c r="J7" s="236"/>
      <c r="K7" s="236"/>
      <c r="L7" s="236"/>
      <c r="M7" s="236"/>
      <c r="N7" s="236"/>
      <c r="Q7" s="111"/>
    </row>
    <row r="8" spans="1:14" s="109" customFormat="1" ht="18" customHeight="1">
      <c r="A8" s="104"/>
      <c r="B8" s="108" t="s">
        <v>16</v>
      </c>
      <c r="C8" s="98" t="s">
        <v>2</v>
      </c>
      <c r="D8" s="236" t="s">
        <v>7</v>
      </c>
      <c r="E8" s="236"/>
      <c r="F8" s="236"/>
      <c r="G8" s="236"/>
      <c r="H8" s="236"/>
      <c r="I8" s="236"/>
      <c r="J8" s="236"/>
      <c r="K8" s="236"/>
      <c r="L8" s="236"/>
      <c r="M8" s="236"/>
      <c r="N8" s="236"/>
    </row>
    <row r="9" spans="1:17" s="109" customFormat="1" ht="18" customHeight="1">
      <c r="A9" s="104"/>
      <c r="B9" s="108" t="s">
        <v>17</v>
      </c>
      <c r="C9" s="98" t="s">
        <v>3</v>
      </c>
      <c r="D9" s="236" t="s">
        <v>12</v>
      </c>
      <c r="E9" s="236"/>
      <c r="F9" s="236"/>
      <c r="G9" s="236"/>
      <c r="H9" s="236"/>
      <c r="I9" s="236"/>
      <c r="J9" s="236"/>
      <c r="K9" s="236"/>
      <c r="L9" s="236"/>
      <c r="M9" s="236"/>
      <c r="N9" s="236"/>
      <c r="Q9" s="111"/>
    </row>
    <row r="10" spans="1:14" s="109" customFormat="1" ht="18" customHeight="1">
      <c r="A10" s="104"/>
      <c r="B10" s="108" t="s">
        <v>25</v>
      </c>
      <c r="C10" s="98" t="s">
        <v>26</v>
      </c>
      <c r="D10" s="112"/>
      <c r="E10" s="112"/>
      <c r="F10" s="112"/>
      <c r="G10" s="113"/>
      <c r="H10" s="103"/>
      <c r="I10" s="103"/>
      <c r="J10" s="103"/>
      <c r="K10" s="103"/>
      <c r="L10" s="103"/>
      <c r="M10" s="103"/>
      <c r="N10" s="103"/>
    </row>
    <row r="11" spans="1:14" s="109" customFormat="1" ht="15" customHeight="1" thickBot="1">
      <c r="A11" s="104"/>
      <c r="B11" s="108"/>
      <c r="C11" s="104"/>
      <c r="D11" s="112"/>
      <c r="E11" s="112"/>
      <c r="F11" s="112"/>
      <c r="G11" s="113"/>
      <c r="H11" s="103"/>
      <c r="I11" s="103"/>
      <c r="J11" s="103"/>
      <c r="K11" s="103"/>
      <c r="L11" s="103"/>
      <c r="M11" s="103"/>
      <c r="N11" s="103"/>
    </row>
    <row r="12" spans="1:16" ht="19.5" customHeight="1" thickBot="1">
      <c r="A12" s="101"/>
      <c r="B12" s="104"/>
      <c r="C12" s="101"/>
      <c r="D12" s="232" t="s">
        <v>161</v>
      </c>
      <c r="E12" s="232"/>
      <c r="F12" s="233"/>
      <c r="G12" s="126">
        <v>15</v>
      </c>
      <c r="H12" s="234" t="s">
        <v>148</v>
      </c>
      <c r="I12" s="235"/>
      <c r="J12" s="103"/>
      <c r="K12" s="103"/>
      <c r="L12" s="103"/>
      <c r="M12" s="103"/>
      <c r="N12" s="103"/>
      <c r="O12" s="109"/>
      <c r="P12" s="110" t="s">
        <v>162</v>
      </c>
    </row>
    <row r="13" spans="1:16" ht="19.5" customHeight="1" thickBot="1">
      <c r="A13" s="101"/>
      <c r="B13" s="104"/>
      <c r="C13" s="101"/>
      <c r="D13" s="232" t="s">
        <v>171</v>
      </c>
      <c r="E13" s="232"/>
      <c r="F13" s="233"/>
      <c r="G13" s="134">
        <v>5</v>
      </c>
      <c r="H13" s="247" t="s">
        <v>172</v>
      </c>
      <c r="I13" s="235"/>
      <c r="J13" s="103"/>
      <c r="K13" s="103"/>
      <c r="L13" s="103"/>
      <c r="M13" s="103"/>
      <c r="N13" s="103"/>
      <c r="O13" s="109"/>
      <c r="P13" s="110" t="s">
        <v>173</v>
      </c>
    </row>
    <row r="14" spans="1:14" ht="21" customHeight="1">
      <c r="A14" s="101"/>
      <c r="B14" s="218" t="s">
        <v>142</v>
      </c>
      <c r="C14" s="227" t="s">
        <v>147</v>
      </c>
      <c r="D14" s="228" t="s">
        <v>149</v>
      </c>
      <c r="E14" s="229"/>
      <c r="F14" s="230"/>
      <c r="G14" s="231">
        <f>G12*300*G13*12</f>
        <v>270000</v>
      </c>
      <c r="H14" s="248"/>
      <c r="I14" s="249" t="s">
        <v>0</v>
      </c>
      <c r="J14" s="113"/>
      <c r="K14" s="113"/>
      <c r="L14" s="113"/>
      <c r="M14" s="113"/>
      <c r="N14" s="113"/>
    </row>
    <row r="15" spans="1:14" ht="21" customHeight="1">
      <c r="A15" s="101"/>
      <c r="B15" s="218"/>
      <c r="C15" s="220"/>
      <c r="D15" s="221" t="s">
        <v>174</v>
      </c>
      <c r="E15" s="222"/>
      <c r="F15" s="223"/>
      <c r="G15" s="224"/>
      <c r="H15" s="225"/>
      <c r="I15" s="226"/>
      <c r="J15" s="113"/>
      <c r="K15" s="113"/>
      <c r="L15" s="113"/>
      <c r="M15" s="113"/>
      <c r="N15" s="113"/>
    </row>
    <row r="16" spans="1:14" ht="21" customHeight="1">
      <c r="A16" s="101"/>
      <c r="B16" s="218" t="s">
        <v>143</v>
      </c>
      <c r="C16" s="245" t="s">
        <v>50</v>
      </c>
      <c r="D16" s="221" t="s">
        <v>150</v>
      </c>
      <c r="E16" s="222"/>
      <c r="F16" s="223"/>
      <c r="G16" s="224">
        <f>G13*1500*3</f>
        <v>22500</v>
      </c>
      <c r="H16" s="225"/>
      <c r="I16" s="226" t="s">
        <v>0</v>
      </c>
      <c r="J16" s="113"/>
      <c r="K16" s="113"/>
      <c r="L16" s="113"/>
      <c r="M16" s="113"/>
      <c r="N16" s="113"/>
    </row>
    <row r="17" spans="1:14" ht="21" customHeight="1">
      <c r="A17" s="101"/>
      <c r="B17" s="218"/>
      <c r="C17" s="246"/>
      <c r="D17" s="221" t="s">
        <v>175</v>
      </c>
      <c r="E17" s="222"/>
      <c r="F17" s="223"/>
      <c r="G17" s="224"/>
      <c r="H17" s="225"/>
      <c r="I17" s="226"/>
      <c r="J17" s="113"/>
      <c r="K17" s="113"/>
      <c r="L17" s="113"/>
      <c r="M17" s="113"/>
      <c r="N17" s="113"/>
    </row>
    <row r="18" spans="1:14" ht="21" customHeight="1">
      <c r="A18" s="101"/>
      <c r="B18" s="218" t="s">
        <v>30</v>
      </c>
      <c r="C18" s="241" t="s">
        <v>152</v>
      </c>
      <c r="D18" s="228" t="s">
        <v>153</v>
      </c>
      <c r="E18" s="229"/>
      <c r="F18" s="230"/>
      <c r="G18" s="231">
        <f>G13*1000+2000</f>
        <v>7000</v>
      </c>
      <c r="H18" s="225"/>
      <c r="I18" s="226" t="s">
        <v>0</v>
      </c>
      <c r="J18" s="113"/>
      <c r="K18" s="113"/>
      <c r="L18" s="113"/>
      <c r="M18" s="113"/>
      <c r="N18" s="113"/>
    </row>
    <row r="19" spans="1:14" ht="21" customHeight="1">
      <c r="A19" s="101"/>
      <c r="B19" s="218"/>
      <c r="C19" s="242"/>
      <c r="D19" s="221" t="s">
        <v>176</v>
      </c>
      <c r="E19" s="222"/>
      <c r="F19" s="223"/>
      <c r="G19" s="224"/>
      <c r="H19" s="225"/>
      <c r="I19" s="226"/>
      <c r="J19" s="113"/>
      <c r="K19" s="113"/>
      <c r="L19" s="113"/>
      <c r="M19" s="113"/>
      <c r="N19" s="113"/>
    </row>
    <row r="20" spans="1:14" ht="21" customHeight="1">
      <c r="A20" s="101"/>
      <c r="B20" s="218" t="s">
        <v>31</v>
      </c>
      <c r="C20" s="241" t="s">
        <v>151</v>
      </c>
      <c r="D20" s="221" t="s">
        <v>170</v>
      </c>
      <c r="E20" s="222"/>
      <c r="F20" s="223"/>
      <c r="G20" s="224">
        <f>G13*300</f>
        <v>1500</v>
      </c>
      <c r="H20" s="225"/>
      <c r="I20" s="226" t="s">
        <v>0</v>
      </c>
      <c r="J20" s="113"/>
      <c r="K20" s="113"/>
      <c r="L20" s="113"/>
      <c r="M20" s="113"/>
      <c r="N20" s="113"/>
    </row>
    <row r="21" spans="1:14" ht="21" customHeight="1">
      <c r="A21" s="101"/>
      <c r="B21" s="218"/>
      <c r="C21" s="242"/>
      <c r="D21" s="221" t="s">
        <v>177</v>
      </c>
      <c r="E21" s="222"/>
      <c r="F21" s="223"/>
      <c r="G21" s="224"/>
      <c r="H21" s="225"/>
      <c r="I21" s="226"/>
      <c r="J21" s="113"/>
      <c r="K21" s="113"/>
      <c r="L21" s="113"/>
      <c r="M21" s="113"/>
      <c r="N21" s="113"/>
    </row>
    <row r="22" spans="1:14" ht="21" customHeight="1">
      <c r="A22" s="101"/>
      <c r="B22" s="218" t="s">
        <v>32</v>
      </c>
      <c r="C22" s="219" t="s">
        <v>164</v>
      </c>
      <c r="D22" s="221"/>
      <c r="E22" s="222"/>
      <c r="F22" s="223"/>
      <c r="G22" s="224">
        <f>(G14+G16+G18+G20)*0.3</f>
        <v>90300</v>
      </c>
      <c r="H22" s="225"/>
      <c r="I22" s="226" t="s">
        <v>0</v>
      </c>
      <c r="J22" s="113"/>
      <c r="K22" s="113"/>
      <c r="L22" s="113"/>
      <c r="M22" s="113"/>
      <c r="N22" s="113"/>
    </row>
    <row r="23" spans="1:14" ht="21" customHeight="1">
      <c r="A23" s="101"/>
      <c r="B23" s="218"/>
      <c r="C23" s="220"/>
      <c r="D23" s="221" t="s">
        <v>155</v>
      </c>
      <c r="E23" s="222"/>
      <c r="F23" s="223"/>
      <c r="G23" s="224"/>
      <c r="H23" s="225"/>
      <c r="I23" s="226"/>
      <c r="J23" s="113"/>
      <c r="K23" s="113"/>
      <c r="L23" s="113"/>
      <c r="M23" s="113"/>
      <c r="N23" s="113"/>
    </row>
    <row r="24" spans="1:14" ht="15" customHeight="1">
      <c r="A24" s="101"/>
      <c r="B24" s="103"/>
      <c r="C24" s="113"/>
      <c r="D24" s="244"/>
      <c r="E24" s="244"/>
      <c r="F24" s="244"/>
      <c r="G24" s="243"/>
      <c r="H24" s="243"/>
      <c r="I24" s="113"/>
      <c r="J24" s="114"/>
      <c r="K24" s="214" t="s">
        <v>140</v>
      </c>
      <c r="L24" s="214"/>
      <c r="M24" s="214" t="s">
        <v>38</v>
      </c>
      <c r="N24" s="214"/>
    </row>
    <row r="25" spans="1:15" ht="19.5" customHeight="1">
      <c r="A25" s="101"/>
      <c r="B25" s="104" t="s">
        <v>33</v>
      </c>
      <c r="C25" s="127" t="s">
        <v>38</v>
      </c>
      <c r="D25" s="215" t="s">
        <v>154</v>
      </c>
      <c r="E25" s="215"/>
      <c r="F25" s="215"/>
      <c r="G25" s="216">
        <f>SUM(G14:H24)</f>
        <v>391300</v>
      </c>
      <c r="H25" s="217"/>
      <c r="I25" s="115" t="s">
        <v>0</v>
      </c>
      <c r="J25" s="131"/>
      <c r="K25" s="128">
        <f>ROUNDDOWN(G25*0.08,0)</f>
        <v>31304</v>
      </c>
      <c r="L25" s="129" t="s">
        <v>0</v>
      </c>
      <c r="M25" s="128">
        <f>G25+K25</f>
        <v>422604</v>
      </c>
      <c r="N25" s="130" t="s">
        <v>0</v>
      </c>
      <c r="O25" s="117"/>
    </row>
    <row r="26" spans="1:15" ht="7.5" customHeight="1">
      <c r="A26" s="101"/>
      <c r="B26" s="104"/>
      <c r="C26" s="118"/>
      <c r="D26" s="119"/>
      <c r="E26" s="119"/>
      <c r="F26" s="119"/>
      <c r="G26" s="120"/>
      <c r="H26" s="121"/>
      <c r="I26" s="121"/>
      <c r="J26" s="122"/>
      <c r="K26" s="123"/>
      <c r="L26" s="123"/>
      <c r="M26" s="123"/>
      <c r="N26" s="123"/>
      <c r="O26" s="117"/>
    </row>
    <row r="27" spans="3:8" ht="14.25">
      <c r="C27" s="99"/>
      <c r="D27" s="124"/>
      <c r="E27" s="124"/>
      <c r="F27" s="124"/>
      <c r="G27" s="99"/>
      <c r="H27" s="99"/>
    </row>
    <row r="28" spans="3:8" ht="14.25">
      <c r="C28" s="99"/>
      <c r="D28" s="124"/>
      <c r="E28" s="124"/>
      <c r="F28" s="124"/>
      <c r="G28" s="99"/>
      <c r="H28" s="99"/>
    </row>
    <row r="29" spans="3:8" ht="14.25">
      <c r="C29" s="99"/>
      <c r="D29" s="124"/>
      <c r="E29" s="124"/>
      <c r="F29" s="124"/>
      <c r="G29" s="99"/>
      <c r="H29" s="99"/>
    </row>
    <row r="30" spans="3:8" ht="14.25">
      <c r="C30" s="99"/>
      <c r="D30" s="124"/>
      <c r="E30" s="124"/>
      <c r="F30" s="124"/>
      <c r="G30" s="99"/>
      <c r="H30" s="99"/>
    </row>
    <row r="31" spans="3:8" ht="14.25">
      <c r="C31" s="99"/>
      <c r="D31" s="124"/>
      <c r="E31" s="124"/>
      <c r="F31" s="124"/>
      <c r="G31" s="99"/>
      <c r="H31" s="99"/>
    </row>
    <row r="32" spans="3:8" ht="14.25">
      <c r="C32" s="99"/>
      <c r="D32" s="124"/>
      <c r="E32" s="124"/>
      <c r="F32" s="124"/>
      <c r="G32" s="99"/>
      <c r="H32" s="99"/>
    </row>
    <row r="33" spans="3:8" ht="14.25">
      <c r="C33" s="99"/>
      <c r="D33" s="124"/>
      <c r="E33" s="124"/>
      <c r="F33" s="124"/>
      <c r="G33" s="99"/>
      <c r="H33" s="99"/>
    </row>
    <row r="34" spans="3:8" ht="14.25">
      <c r="C34" s="99"/>
      <c r="D34" s="124"/>
      <c r="E34" s="124"/>
      <c r="F34" s="124"/>
      <c r="G34" s="99"/>
      <c r="H34" s="99"/>
    </row>
    <row r="35" spans="3:8" ht="14.25">
      <c r="C35" s="99"/>
      <c r="D35" s="124"/>
      <c r="E35" s="124"/>
      <c r="F35" s="124"/>
      <c r="G35" s="99"/>
      <c r="H35" s="99"/>
    </row>
    <row r="36" spans="3:8" ht="14.25">
      <c r="C36" s="99"/>
      <c r="D36" s="124"/>
      <c r="E36" s="124"/>
      <c r="F36" s="124"/>
      <c r="G36" s="99"/>
      <c r="H36" s="99"/>
    </row>
    <row r="37" spans="3:8" ht="14.25">
      <c r="C37" s="99"/>
      <c r="D37" s="124"/>
      <c r="E37" s="124"/>
      <c r="F37" s="124"/>
      <c r="G37" s="99"/>
      <c r="H37" s="99"/>
    </row>
  </sheetData>
  <sheetProtection/>
  <mergeCells count="48">
    <mergeCell ref="B1:N1"/>
    <mergeCell ref="B2:N2"/>
    <mergeCell ref="B3:N3"/>
    <mergeCell ref="B4:D4"/>
    <mergeCell ref="D6:N6"/>
    <mergeCell ref="D7:N7"/>
    <mergeCell ref="B14:B15"/>
    <mergeCell ref="C14:C15"/>
    <mergeCell ref="D14:F14"/>
    <mergeCell ref="G14:H15"/>
    <mergeCell ref="I14:I15"/>
    <mergeCell ref="D15:F15"/>
    <mergeCell ref="I16:I17"/>
    <mergeCell ref="D17:F17"/>
    <mergeCell ref="D8:N8"/>
    <mergeCell ref="D9:N9"/>
    <mergeCell ref="D12:F12"/>
    <mergeCell ref="H12:I12"/>
    <mergeCell ref="D13:F13"/>
    <mergeCell ref="H13:I13"/>
    <mergeCell ref="G24:H24"/>
    <mergeCell ref="D24:F24"/>
    <mergeCell ref="B16:B17"/>
    <mergeCell ref="C16:C17"/>
    <mergeCell ref="D16:F16"/>
    <mergeCell ref="G16:H17"/>
    <mergeCell ref="B20:B21"/>
    <mergeCell ref="C20:C21"/>
    <mergeCell ref="D20:F20"/>
    <mergeCell ref="G20:H21"/>
    <mergeCell ref="K24:L24"/>
    <mergeCell ref="M24:N24"/>
    <mergeCell ref="D25:F25"/>
    <mergeCell ref="G25:H25"/>
    <mergeCell ref="B18:B19"/>
    <mergeCell ref="C18:C19"/>
    <mergeCell ref="D18:F18"/>
    <mergeCell ref="G18:H19"/>
    <mergeCell ref="I18:I19"/>
    <mergeCell ref="D19:F19"/>
    <mergeCell ref="I20:I21"/>
    <mergeCell ref="D21:F21"/>
    <mergeCell ref="B22:B23"/>
    <mergeCell ref="C22:C23"/>
    <mergeCell ref="D22:F22"/>
    <mergeCell ref="G22:H23"/>
    <mergeCell ref="I22:I23"/>
    <mergeCell ref="D23:F23"/>
  </mergeCells>
  <printOptions/>
  <pageMargins left="0.6692913385826772" right="0.31496062992125984" top="0.4330708661417323" bottom="0.15748031496062992" header="0.2755905511811024" footer="0.1968503937007874"/>
  <pageSetup horizontalDpi="360" verticalDpi="36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hirano</dc:creator>
  <cp:keywords/>
  <dc:description/>
  <cp:lastModifiedBy>IRB001</cp:lastModifiedBy>
  <cp:lastPrinted>2017-03-17T05:54:38Z</cp:lastPrinted>
  <dcterms:created xsi:type="dcterms:W3CDTF">2001-02-19T02:11:52Z</dcterms:created>
  <dcterms:modified xsi:type="dcterms:W3CDTF">2018-07-09T08:40:56Z</dcterms:modified>
  <cp:category/>
  <cp:version/>
  <cp:contentType/>
  <cp:contentStatus/>
</cp:coreProperties>
</file>