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defaultThemeVersion="124226"/>
  <mc:AlternateContent xmlns:mc="http://schemas.openxmlformats.org/markup-compatibility/2006">
    <mc:Choice Requires="x15">
      <x15ac:absPath xmlns:x15ac="http://schemas.microsoft.com/office/spreadsheetml/2010/11/ac" url="C:\Users\00057378\Desktop\電磁化システム利用料_IRB新規課題用\"/>
    </mc:Choice>
  </mc:AlternateContent>
  <xr:revisionPtr revIDLastSave="0" documentId="13_ncr:1_{A69C67D7-206B-4E08-858B-7161EE93B9C1}" xr6:coauthVersionLast="47" xr6:coauthVersionMax="47" xr10:uidLastSave="{00000000-0000-0000-0000-000000000000}"/>
  <bookViews>
    <workbookView xWindow="1800" yWindow="600" windowWidth="23400" windowHeight="14760" activeTab="4" xr2:uid="{00000000-000D-0000-FFFF-FFFF00000000}"/>
  </bookViews>
  <sheets>
    <sheet name="はじめにお読みください" sheetId="19" r:id="rId1"/>
    <sheet name="① (固定費) " sheetId="18" r:id="rId2"/>
    <sheet name="②観察脱落症例費" sheetId="21" r:id="rId3"/>
    <sheet name="③変動費" sheetId="9" r:id="rId4"/>
    <sheet name="④(文書保管費用) " sheetId="20" r:id="rId5"/>
    <sheet name="⑤ (期間延長時) " sheetId="13" r:id="rId6"/>
  </sheets>
  <definedNames>
    <definedName name="_xlnm.Print_Area" localSheetId="1">'① (固定費) '!$A$1:$J$21</definedName>
    <definedName name="_xlnm.Print_Area" localSheetId="2">②観察脱落症例費!$A$1:$J$18</definedName>
    <definedName name="_xlnm.Print_Area" localSheetId="3">③変動費!$A$1:$J$37</definedName>
    <definedName name="_xlnm.Print_Area" localSheetId="4">'④(文書保管費用) '!$A$1:$I$29</definedName>
    <definedName name="_xlnm.Print_Area" localSheetId="5">'⑤ (期間延長時) '!$A$1:$I$26</definedName>
    <definedName name="_xlnm.Print_Area" localSheetId="0">はじめにお読みください!$A$1:$A$21</definedName>
  </definedNames>
  <calcPr calcId="191029"/>
</workbook>
</file>

<file path=xl/calcChain.xml><?xml version="1.0" encoding="utf-8"?>
<calcChain xmlns="http://schemas.openxmlformats.org/spreadsheetml/2006/main">
  <c r="F20" i="20" l="1"/>
  <c r="F16" i="13"/>
  <c r="F21" i="13"/>
  <c r="F22" i="13" s="1"/>
  <c r="F24" i="13" s="1"/>
  <c r="F24" i="20"/>
  <c r="F25" i="20"/>
  <c r="C5" i="13"/>
  <c r="C4" i="13"/>
  <c r="C5" i="20"/>
  <c r="C4" i="20"/>
  <c r="A2" i="20"/>
  <c r="C5" i="21"/>
  <c r="C4" i="21"/>
  <c r="A2" i="21"/>
  <c r="C5" i="18"/>
  <c r="C4" i="18"/>
  <c r="A2" i="18"/>
  <c r="G9" i="21" l="1"/>
  <c r="G14" i="9"/>
  <c r="G11" i="21" l="1"/>
  <c r="E25" i="9"/>
  <c r="G13" i="21" l="1"/>
  <c r="G15" i="21" s="1"/>
  <c r="F10" i="13"/>
  <c r="F12" i="13" s="1"/>
  <c r="F16" i="20" l="1"/>
  <c r="F14" i="20"/>
  <c r="F12" i="20"/>
  <c r="F10" i="20"/>
  <c r="F27" i="20" s="1"/>
  <c r="G12" i="9"/>
  <c r="G13" i="18"/>
  <c r="F14" i="13"/>
  <c r="F18" i="20" l="1"/>
  <c r="G16" i="9"/>
  <c r="G18" i="9" s="1"/>
  <c r="G20" i="9" l="1"/>
  <c r="G35" i="9" l="1"/>
  <c r="G24" i="9"/>
  <c r="G34" i="9" s="1"/>
  <c r="G25" i="9"/>
  <c r="G30" i="9" s="1"/>
  <c r="G26" i="9" l="1"/>
  <c r="G16" i="21"/>
</calcChain>
</file>

<file path=xl/sharedStrings.xml><?xml version="1.0" encoding="utf-8"?>
<sst xmlns="http://schemas.openxmlformats.org/spreadsheetml/2006/main" count="287" uniqueCount="183">
  <si>
    <t>円</t>
    <rPh sb="0" eb="1">
      <t>エン</t>
    </rPh>
    <phoneticPr fontId="1"/>
  </si>
  <si>
    <t>治験依頼者名</t>
  </si>
  <si>
    <t>当該治験（計画に関する研究を除く）に関連して必要となる研究経費</t>
    <rPh sb="0" eb="2">
      <t>トウガイ</t>
    </rPh>
    <rPh sb="2" eb="4">
      <t>チケン</t>
    </rPh>
    <rPh sb="5" eb="7">
      <t>ケイカク</t>
    </rPh>
    <rPh sb="8" eb="9">
      <t>カン</t>
    </rPh>
    <rPh sb="11" eb="13">
      <t>ケンキュウ</t>
    </rPh>
    <rPh sb="14" eb="15">
      <t>ノゾ</t>
    </rPh>
    <rPh sb="18" eb="20">
      <t>カンレン</t>
    </rPh>
    <rPh sb="22" eb="24">
      <t>ヒツヨウ</t>
    </rPh>
    <rPh sb="27" eb="29">
      <t>ケンキュウ</t>
    </rPh>
    <rPh sb="29" eb="31">
      <t>ケイヒ</t>
    </rPh>
    <phoneticPr fontId="1"/>
  </si>
  <si>
    <t>臨床試験研究経費ポイント数</t>
    <rPh sb="0" eb="2">
      <t>リンショウ</t>
    </rPh>
    <rPh sb="2" eb="4">
      <t>シケン</t>
    </rPh>
    <rPh sb="4" eb="6">
      <t>ケンキュウ</t>
    </rPh>
    <rPh sb="6" eb="8">
      <t>ケイヒ</t>
    </rPh>
    <rPh sb="12" eb="13">
      <t>スウ</t>
    </rPh>
    <phoneticPr fontId="1"/>
  </si>
  <si>
    <t>西暦　　  年 　 月　   日</t>
    <rPh sb="0" eb="2">
      <t>セイレキ</t>
    </rPh>
    <rPh sb="6" eb="7">
      <t>ネン</t>
    </rPh>
    <rPh sb="10" eb="11">
      <t>ツキ</t>
    </rPh>
    <rPh sb="15" eb="16">
      <t>ヒ</t>
    </rPh>
    <phoneticPr fontId="1"/>
  </si>
  <si>
    <t>ヶ月</t>
    <rPh sb="1" eb="2">
      <t>ゲツ</t>
    </rPh>
    <phoneticPr fontId="1"/>
  </si>
  <si>
    <t>当該治験の遂行に必要な協力者（専門的・技術的知識の提供者、治験審査委員会の外部委員）に対して支払う経費</t>
    <rPh sb="5" eb="7">
      <t>スイコウ</t>
    </rPh>
    <rPh sb="8" eb="10">
      <t>ヒツヨウ</t>
    </rPh>
    <rPh sb="11" eb="14">
      <t>キョウリョクシャ</t>
    </rPh>
    <rPh sb="15" eb="18">
      <t>センモンテキ</t>
    </rPh>
    <rPh sb="19" eb="22">
      <t>ギジュツテキ</t>
    </rPh>
    <rPh sb="22" eb="24">
      <t>チシキ</t>
    </rPh>
    <rPh sb="25" eb="28">
      <t>テイキョウシャ</t>
    </rPh>
    <rPh sb="29" eb="31">
      <t>チケン</t>
    </rPh>
    <rPh sb="31" eb="33">
      <t>シンサ</t>
    </rPh>
    <rPh sb="33" eb="36">
      <t>イインカイ</t>
    </rPh>
    <rPh sb="37" eb="39">
      <t>ガイブ</t>
    </rPh>
    <rPh sb="39" eb="41">
      <t>イイン</t>
    </rPh>
    <rPh sb="43" eb="44">
      <t>タイ</t>
    </rPh>
    <rPh sb="46" eb="48">
      <t>シハラ</t>
    </rPh>
    <rPh sb="49" eb="51">
      <t>ケイヒ</t>
    </rPh>
    <phoneticPr fontId="1"/>
  </si>
  <si>
    <t>1.</t>
    <phoneticPr fontId="1"/>
  </si>
  <si>
    <t>研究課題名</t>
    <phoneticPr fontId="1"/>
  </si>
  <si>
    <t>2.</t>
    <phoneticPr fontId="1"/>
  </si>
  <si>
    <t>ポイント</t>
    <phoneticPr fontId="1"/>
  </si>
  <si>
    <t>%</t>
    <phoneticPr fontId="1"/>
  </si>
  <si>
    <t>当該治験に従事する職員に係る人件費（給料、各種手当等）</t>
    <rPh sb="0" eb="2">
      <t>トウガイ</t>
    </rPh>
    <rPh sb="2" eb="4">
      <t>チケン</t>
    </rPh>
    <rPh sb="5" eb="7">
      <t>ジュウジ</t>
    </rPh>
    <rPh sb="9" eb="11">
      <t>ショクイン</t>
    </rPh>
    <rPh sb="12" eb="13">
      <t>カカワ</t>
    </rPh>
    <rPh sb="14" eb="17">
      <t>ジンケンヒ</t>
    </rPh>
    <rPh sb="18" eb="20">
      <t>キュウリョウ</t>
    </rPh>
    <rPh sb="21" eb="23">
      <t>カクシュ</t>
    </rPh>
    <rPh sb="23" eb="26">
      <t>テアテナド</t>
    </rPh>
    <phoneticPr fontId="1"/>
  </si>
  <si>
    <t>⑦</t>
    <phoneticPr fontId="1"/>
  </si>
  <si>
    <t>⑨</t>
    <phoneticPr fontId="1"/>
  </si>
  <si>
    <t>①</t>
    <phoneticPr fontId="1"/>
  </si>
  <si>
    <t>③</t>
    <phoneticPr fontId="1"/>
  </si>
  <si>
    <t>④</t>
    <phoneticPr fontId="1"/>
  </si>
  <si>
    <t>⑤</t>
    <phoneticPr fontId="1"/>
  </si>
  <si>
    <t>⑧</t>
    <phoneticPr fontId="1"/>
  </si>
  <si>
    <t>事務費</t>
    <rPh sb="0" eb="3">
      <t>ジムヒ</t>
    </rPh>
    <phoneticPr fontId="1"/>
  </si>
  <si>
    <t>管理費</t>
    <rPh sb="0" eb="3">
      <t>カンリヒ</t>
    </rPh>
    <phoneticPr fontId="1"/>
  </si>
  <si>
    <t>治験経費</t>
    <phoneticPr fontId="1"/>
  </si>
  <si>
    <t>合計</t>
    <rPh sb="0" eb="2">
      <t>ゴウケイ</t>
    </rPh>
    <phoneticPr fontId="1"/>
  </si>
  <si>
    <t>臨床試験
研究経費</t>
    <rPh sb="0" eb="4">
      <t>リンショウシケン</t>
    </rPh>
    <rPh sb="5" eb="7">
      <t>ケンキュウ</t>
    </rPh>
    <rPh sb="7" eb="9">
      <t>ケイヒ</t>
    </rPh>
    <phoneticPr fontId="1"/>
  </si>
  <si>
    <t>治験協力者
人件費</t>
    <rPh sb="0" eb="2">
      <t>チケン</t>
    </rPh>
    <rPh sb="2" eb="5">
      <t>キョウリョクシャ</t>
    </rPh>
    <rPh sb="6" eb="9">
      <t>ジンケンヒ</t>
    </rPh>
    <phoneticPr fontId="1"/>
  </si>
  <si>
    <t>終了時または中止時</t>
    <rPh sb="0" eb="2">
      <t>シュウリョウ</t>
    </rPh>
    <rPh sb="2" eb="3">
      <t>ジ</t>
    </rPh>
    <rPh sb="6" eb="8">
      <t>チュウシ</t>
    </rPh>
    <rPh sb="8" eb="9">
      <t>ジ</t>
    </rPh>
    <phoneticPr fontId="1"/>
  </si>
  <si>
    <t>初回投与時</t>
    <rPh sb="0" eb="2">
      <t>ショカイ</t>
    </rPh>
    <rPh sb="2" eb="4">
      <t>トウヨ</t>
    </rPh>
    <rPh sb="4" eb="5">
      <t>ジ</t>
    </rPh>
    <phoneticPr fontId="1"/>
  </si>
  <si>
    <t>―</t>
    <phoneticPr fontId="1"/>
  </si>
  <si>
    <t>集配料・入庫料・出庫料</t>
    <rPh sb="0" eb="3">
      <t>シュウハイリョウ</t>
    </rPh>
    <phoneticPr fontId="4"/>
  </si>
  <si>
    <t>受託研究積算書の作成における留意点等について</t>
    <rPh sb="0" eb="2">
      <t>ジュタク</t>
    </rPh>
    <rPh sb="2" eb="4">
      <t>ケンキュウ</t>
    </rPh>
    <rPh sb="8" eb="10">
      <t>サクセイ</t>
    </rPh>
    <rPh sb="14" eb="17">
      <t>リュウイテン</t>
    </rPh>
    <rPh sb="17" eb="18">
      <t>トウ</t>
    </rPh>
    <phoneticPr fontId="1"/>
  </si>
  <si>
    <t>延長する契約期間</t>
    <rPh sb="0" eb="2">
      <t>エンチョウ</t>
    </rPh>
    <rPh sb="4" eb="6">
      <t>ケイヤク</t>
    </rPh>
    <rPh sb="6" eb="8">
      <t>キカン</t>
    </rPh>
    <phoneticPr fontId="1"/>
  </si>
  <si>
    <t>当該積算書は、当該治験に係わる必須文書、原資料を外部倉庫に保管を委託するにあたっての費用算定する積算書になります。</t>
    <rPh sb="7" eb="9">
      <t>トウガイ</t>
    </rPh>
    <rPh sb="9" eb="11">
      <t>チケン</t>
    </rPh>
    <rPh sb="12" eb="13">
      <t>カカ</t>
    </rPh>
    <rPh sb="15" eb="17">
      <t>ヒッス</t>
    </rPh>
    <rPh sb="17" eb="19">
      <t>ブンショ</t>
    </rPh>
    <rPh sb="20" eb="23">
      <t>ゲンシリョウ</t>
    </rPh>
    <rPh sb="24" eb="26">
      <t>ガイブ</t>
    </rPh>
    <rPh sb="26" eb="28">
      <t>ソウコ</t>
    </rPh>
    <rPh sb="29" eb="31">
      <t>ホカン</t>
    </rPh>
    <rPh sb="32" eb="34">
      <t>イタク</t>
    </rPh>
    <rPh sb="42" eb="44">
      <t>ヒヨウ</t>
    </rPh>
    <rPh sb="44" eb="46">
      <t>サンテイ</t>
    </rPh>
    <rPh sb="48" eb="50">
      <t>セキサン</t>
    </rPh>
    <rPh sb="50" eb="51">
      <t>ショ</t>
    </rPh>
    <phoneticPr fontId="1"/>
  </si>
  <si>
    <t>保管期間の延長があった場合は、追加料金を算出します。</t>
    <rPh sb="17" eb="19">
      <t>リョウキン</t>
    </rPh>
    <rPh sb="20" eb="22">
      <t>サンシュツ</t>
    </rPh>
    <phoneticPr fontId="1"/>
  </si>
  <si>
    <t>平成27年度までに契約した課題については、文書保管料の請求はありません。</t>
    <rPh sb="0" eb="2">
      <t>ヘイセイ</t>
    </rPh>
    <rPh sb="4" eb="6">
      <t>ネンド</t>
    </rPh>
    <rPh sb="9" eb="11">
      <t>ケイヤク</t>
    </rPh>
    <rPh sb="13" eb="15">
      <t>カダイ</t>
    </rPh>
    <rPh sb="21" eb="23">
      <t>ブンショ</t>
    </rPh>
    <rPh sb="23" eb="26">
      <t>ホカンリョウ</t>
    </rPh>
    <rPh sb="27" eb="29">
      <t>セイキュウ</t>
    </rPh>
    <phoneticPr fontId="1"/>
  </si>
  <si>
    <r>
      <t>　※積算書の</t>
    </r>
    <r>
      <rPr>
        <b/>
        <sz val="11"/>
        <color indexed="10"/>
        <rFont val="ＭＳ Ｐゴシック"/>
        <family val="3"/>
        <charset val="128"/>
      </rPr>
      <t>黄色のマス目</t>
    </r>
    <r>
      <rPr>
        <sz val="11"/>
        <rFont val="ＭＳ Ｐゴシック"/>
        <family val="3"/>
        <charset val="128"/>
      </rPr>
      <t>が追記可能な箇所となります。</t>
    </r>
    <phoneticPr fontId="1"/>
  </si>
  <si>
    <t>算出基準：３００，０００円（一定額）</t>
    <rPh sb="12" eb="13">
      <t>エン</t>
    </rPh>
    <rPh sb="14" eb="17">
      <t>イッテイガク</t>
    </rPh>
    <phoneticPr fontId="1"/>
  </si>
  <si>
    <t>②</t>
    <phoneticPr fontId="1"/>
  </si>
  <si>
    <t>①と②の合計</t>
    <phoneticPr fontId="1"/>
  </si>
  <si>
    <t>受託研究費積算書（固定費）</t>
    <rPh sb="9" eb="12">
      <t>コテイヒ</t>
    </rPh>
    <phoneticPr fontId="1"/>
  </si>
  <si>
    <t>受託研究費積算書（観察脱落症例費）</t>
    <rPh sb="9" eb="11">
      <t>カンサツ</t>
    </rPh>
    <rPh sb="11" eb="13">
      <t>ダツラク</t>
    </rPh>
    <rPh sb="13" eb="15">
      <t>ショウレイ</t>
    </rPh>
    <rPh sb="15" eb="16">
      <t>ヒ</t>
    </rPh>
    <phoneticPr fontId="1"/>
  </si>
  <si>
    <t>算出基準 ： ポイント数×６，０００円</t>
    <rPh sb="0" eb="2">
      <t>サンシュツ</t>
    </rPh>
    <rPh sb="2" eb="4">
      <t>キジュン</t>
    </rPh>
    <rPh sb="11" eb="12">
      <t>スウ</t>
    </rPh>
    <rPh sb="18" eb="19">
      <t>エン</t>
    </rPh>
    <phoneticPr fontId="1"/>
  </si>
  <si>
    <t>①</t>
    <phoneticPr fontId="1"/>
  </si>
  <si>
    <t>VISIT回数</t>
    <rPh sb="5" eb="7">
      <t>カイスウ</t>
    </rPh>
    <phoneticPr fontId="1"/>
  </si>
  <si>
    <t>回</t>
    <rPh sb="0" eb="1">
      <t>カイ</t>
    </rPh>
    <phoneticPr fontId="1"/>
  </si>
  <si>
    <t>1VISIT経過毎　</t>
    <rPh sb="6" eb="8">
      <t>ケイカ</t>
    </rPh>
    <rPh sb="8" eb="9">
      <t>ゴト</t>
    </rPh>
    <phoneticPr fontId="1"/>
  </si>
  <si>
    <t>事前準備費用</t>
    <rPh sb="0" eb="2">
      <t>ジゼン</t>
    </rPh>
    <rPh sb="2" eb="4">
      <t>ジュンビ</t>
    </rPh>
    <rPh sb="4" eb="6">
      <t>ヒヨウ</t>
    </rPh>
    <phoneticPr fontId="1"/>
  </si>
  <si>
    <t>IRB費用
（1年目）</t>
    <rPh sb="3" eb="5">
      <t>ヒヨウ</t>
    </rPh>
    <rPh sb="8" eb="9">
      <t>ネン</t>
    </rPh>
    <rPh sb="9" eb="10">
      <t>メ</t>
    </rPh>
    <phoneticPr fontId="1"/>
  </si>
  <si>
    <t>１例あたりの
変動費</t>
    <rPh sb="1" eb="2">
      <t>レイ</t>
    </rPh>
    <phoneticPr fontId="1"/>
  </si>
  <si>
    <t>⑩</t>
    <phoneticPr fontId="1"/>
  </si>
  <si>
    <t>―</t>
    <phoneticPr fontId="1"/>
  </si>
  <si>
    <t>追加1VISITあたり</t>
    <rPh sb="0" eb="2">
      <t>ツイカ</t>
    </rPh>
    <phoneticPr fontId="1"/>
  </si>
  <si>
    <t>⑫</t>
    <phoneticPr fontId="1"/>
  </si>
  <si>
    <t>被験者初期対応業務費</t>
    <rPh sb="0" eb="3">
      <t>ヒケンシャ</t>
    </rPh>
    <rPh sb="3" eb="5">
      <t>ショキ</t>
    </rPh>
    <rPh sb="5" eb="7">
      <t>タイオウ</t>
    </rPh>
    <rPh sb="7" eb="9">
      <t>ギョウム</t>
    </rPh>
    <rPh sb="9" eb="10">
      <t>ヒ</t>
    </rPh>
    <phoneticPr fontId="1"/>
  </si>
  <si>
    <t>Extra Effort</t>
    <phoneticPr fontId="1"/>
  </si>
  <si>
    <t>症例追加対応業務費</t>
    <rPh sb="0" eb="2">
      <t>ショウレイ</t>
    </rPh>
    <rPh sb="2" eb="4">
      <t>ツイカ</t>
    </rPh>
    <rPh sb="4" eb="6">
      <t>タイオウ</t>
    </rPh>
    <rPh sb="6" eb="8">
      <t>ギョウム</t>
    </rPh>
    <rPh sb="8" eb="9">
      <t>ヒ</t>
    </rPh>
    <phoneticPr fontId="1"/>
  </si>
  <si>
    <t>⑭</t>
    <phoneticPr fontId="1"/>
  </si>
  <si>
    <t>＝⑥×20％　</t>
    <phoneticPr fontId="1"/>
  </si>
  <si>
    <t>＝８０，０００円　</t>
    <rPh sb="7" eb="8">
      <t>エン</t>
    </rPh>
    <phoneticPr fontId="1"/>
  </si>
  <si>
    <t>＝３０，０００円　</t>
    <rPh sb="7" eb="8">
      <t>エン</t>
    </rPh>
    <phoneticPr fontId="1"/>
  </si>
  <si>
    <t>また、以下に掲げる費用を発生時に算定する。</t>
    <rPh sb="3" eb="5">
      <t>イカ</t>
    </rPh>
    <rPh sb="6" eb="7">
      <t>カカ</t>
    </rPh>
    <rPh sb="9" eb="11">
      <t>ヒヨウ</t>
    </rPh>
    <rPh sb="12" eb="14">
      <t>ハッセイ</t>
    </rPh>
    <rPh sb="14" eb="15">
      <t>ジ</t>
    </rPh>
    <rPh sb="16" eb="18">
      <t>サンテイ</t>
    </rPh>
    <phoneticPr fontId="1"/>
  </si>
  <si>
    <t>算出基準：１００，０００円（一定額）</t>
    <rPh sb="12" eb="13">
      <t>エン</t>
    </rPh>
    <rPh sb="14" eb="17">
      <t>イッテイガク</t>
    </rPh>
    <phoneticPr fontId="1"/>
  </si>
  <si>
    <t>IRB費用
（2年目以降）</t>
    <rPh sb="3" eb="5">
      <t>ヒヨウ</t>
    </rPh>
    <rPh sb="8" eb="9">
      <t>ネン</t>
    </rPh>
    <rPh sb="9" eb="10">
      <t>メ</t>
    </rPh>
    <rPh sb="10" eb="12">
      <t>イコウ</t>
    </rPh>
    <phoneticPr fontId="1"/>
  </si>
  <si>
    <t>初回契約時
固定費</t>
    <rPh sb="0" eb="2">
      <t>ショカイ</t>
    </rPh>
    <rPh sb="2" eb="4">
      <t>ケイヤク</t>
    </rPh>
    <rPh sb="4" eb="5">
      <t>ジ</t>
    </rPh>
    <rPh sb="6" eb="8">
      <t>コテイ</t>
    </rPh>
    <rPh sb="8" eb="9">
      <t>ヒ</t>
    </rPh>
    <phoneticPr fontId="1"/>
  </si>
  <si>
    <t>治験薬投与に至った場合に算定する費用</t>
    <rPh sb="0" eb="3">
      <t>チケンヤク</t>
    </rPh>
    <rPh sb="3" eb="5">
      <t>トウヨ</t>
    </rPh>
    <rPh sb="6" eb="7">
      <t>イタ</t>
    </rPh>
    <rPh sb="9" eb="11">
      <t>バアイ</t>
    </rPh>
    <rPh sb="12" eb="14">
      <t>サンテイ</t>
    </rPh>
    <rPh sb="16" eb="18">
      <t>ヒヨウ</t>
    </rPh>
    <phoneticPr fontId="1"/>
  </si>
  <si>
    <t>治験を終了または中止した場合に算定する費用</t>
    <rPh sb="0" eb="2">
      <t>チケン</t>
    </rPh>
    <rPh sb="3" eb="5">
      <t>シュウリョウ</t>
    </rPh>
    <rPh sb="8" eb="10">
      <t>チュウシ</t>
    </rPh>
    <rPh sb="12" eb="14">
      <t>バアイ</t>
    </rPh>
    <rPh sb="15" eb="17">
      <t>サンテイ</t>
    </rPh>
    <rPh sb="19" eb="21">
      <t>ヒヨウ</t>
    </rPh>
    <phoneticPr fontId="1"/>
  </si>
  <si>
    <t>Extra Visit①</t>
    <phoneticPr fontId="1"/>
  </si>
  <si>
    <t>Extra Visit②</t>
    <phoneticPr fontId="1"/>
  </si>
  <si>
    <t>発生事象による来院は生じないが、病院の負担となる業務にかかる費用　　※　電話やカルテ確認による生存確認、　電話等によるAE確認を行った場合に算定</t>
    <rPh sb="0" eb="2">
      <t>ハッセイ</t>
    </rPh>
    <rPh sb="2" eb="4">
      <t>ジショウ</t>
    </rPh>
    <rPh sb="7" eb="9">
      <t>ライイン</t>
    </rPh>
    <rPh sb="10" eb="11">
      <t>ショウ</t>
    </rPh>
    <rPh sb="16" eb="18">
      <t>ビョウイン</t>
    </rPh>
    <rPh sb="19" eb="21">
      <t>フタン</t>
    </rPh>
    <rPh sb="24" eb="26">
      <t>ギョウム</t>
    </rPh>
    <rPh sb="30" eb="32">
      <t>ヒヨウ</t>
    </rPh>
    <rPh sb="36" eb="38">
      <t>デンワ</t>
    </rPh>
    <rPh sb="42" eb="44">
      <t>カクニン</t>
    </rPh>
    <rPh sb="47" eb="49">
      <t>セイゾン</t>
    </rPh>
    <rPh sb="49" eb="51">
      <t>カクニン</t>
    </rPh>
    <rPh sb="53" eb="55">
      <t>デンワ</t>
    </rPh>
    <rPh sb="55" eb="56">
      <t>トウ</t>
    </rPh>
    <rPh sb="61" eb="63">
      <t>カクニン</t>
    </rPh>
    <rPh sb="64" eb="65">
      <t>オコナ</t>
    </rPh>
    <rPh sb="67" eb="69">
      <t>バアイ</t>
    </rPh>
    <rPh sb="70" eb="72">
      <t>サンテイ</t>
    </rPh>
    <phoneticPr fontId="1"/>
  </si>
  <si>
    <r>
      <t>症例追加時の登録の難易度、業務量に対する費用　　※　</t>
    </r>
    <r>
      <rPr>
        <b/>
        <sz val="10"/>
        <color indexed="10"/>
        <rFont val="HGPｺﾞｼｯｸM"/>
        <family val="3"/>
        <charset val="128"/>
      </rPr>
      <t>症例追加症例に対して</t>
    </r>
    <r>
      <rPr>
        <sz val="10"/>
        <rFont val="HGPｺﾞｼｯｸM"/>
        <family val="3"/>
        <charset val="128"/>
      </rPr>
      <t>、治験薬初回投与時に算定</t>
    </r>
    <rPh sb="0" eb="2">
      <t>ショウレイ</t>
    </rPh>
    <rPh sb="2" eb="4">
      <t>ツイカ</t>
    </rPh>
    <rPh sb="4" eb="5">
      <t>ジ</t>
    </rPh>
    <rPh sb="6" eb="8">
      <t>トウロク</t>
    </rPh>
    <rPh sb="9" eb="12">
      <t>ナンイド</t>
    </rPh>
    <rPh sb="13" eb="16">
      <t>ギョウムリョウ</t>
    </rPh>
    <rPh sb="17" eb="18">
      <t>タイ</t>
    </rPh>
    <rPh sb="20" eb="22">
      <t>ヒヨウ</t>
    </rPh>
    <rPh sb="26" eb="28">
      <t>ショウレイ</t>
    </rPh>
    <rPh sb="28" eb="30">
      <t>ツイカ</t>
    </rPh>
    <rPh sb="30" eb="32">
      <t>ショウレイ</t>
    </rPh>
    <rPh sb="33" eb="34">
      <t>タイ</t>
    </rPh>
    <phoneticPr fontId="1"/>
  </si>
  <si>
    <r>
      <t>規定VISIT以外に発生した来院による業務にかかるの際に発生する費用　※　</t>
    </r>
    <r>
      <rPr>
        <b/>
        <sz val="10"/>
        <color indexed="10"/>
        <rFont val="HGPｺﾞｼｯｸM"/>
        <family val="3"/>
        <charset val="128"/>
      </rPr>
      <t>SAE報告書（第1報）発生時に算定（1事象あたり1回のみ算定可能）</t>
    </r>
    <rPh sb="0" eb="2">
      <t>キテイ</t>
    </rPh>
    <rPh sb="7" eb="9">
      <t>イガイ</t>
    </rPh>
    <rPh sb="10" eb="12">
      <t>ハッセイ</t>
    </rPh>
    <rPh sb="14" eb="16">
      <t>ライイン</t>
    </rPh>
    <rPh sb="19" eb="21">
      <t>ギョウム</t>
    </rPh>
    <rPh sb="26" eb="27">
      <t>サイ</t>
    </rPh>
    <rPh sb="28" eb="30">
      <t>ハッセイ</t>
    </rPh>
    <rPh sb="32" eb="34">
      <t>ヒヨウ</t>
    </rPh>
    <rPh sb="40" eb="43">
      <t>ホウコクショ</t>
    </rPh>
    <rPh sb="44" eb="45">
      <t>ダイ</t>
    </rPh>
    <rPh sb="46" eb="47">
      <t>ホウ</t>
    </rPh>
    <rPh sb="48" eb="50">
      <t>ハッセイ</t>
    </rPh>
    <rPh sb="50" eb="51">
      <t>ジ</t>
    </rPh>
    <rPh sb="52" eb="54">
      <t>サンテイ</t>
    </rPh>
    <rPh sb="56" eb="58">
      <t>ジショウ</t>
    </rPh>
    <rPh sb="62" eb="63">
      <t>カイ</t>
    </rPh>
    <rPh sb="65" eb="67">
      <t>サンテイ</t>
    </rPh>
    <rPh sb="67" eb="69">
      <t>カノウ</t>
    </rPh>
    <phoneticPr fontId="1"/>
  </si>
  <si>
    <t>①</t>
    <phoneticPr fontId="1"/>
  </si>
  <si>
    <t>②</t>
    <phoneticPr fontId="1"/>
  </si>
  <si>
    <t>算出基準 ： 上記経費（①～②）の3０％</t>
    <rPh sb="0" eb="2">
      <t>サンシュツ</t>
    </rPh>
    <rPh sb="2" eb="4">
      <t>キジュン</t>
    </rPh>
    <rPh sb="7" eb="9">
      <t>ジョウキ</t>
    </rPh>
    <rPh sb="9" eb="11">
      <t>ケイヒ</t>
    </rPh>
    <phoneticPr fontId="1"/>
  </si>
  <si>
    <t>①から③の合計</t>
    <phoneticPr fontId="1"/>
  </si>
  <si>
    <t>文書保管料</t>
    <rPh sb="0" eb="2">
      <t>ブンショ</t>
    </rPh>
    <rPh sb="2" eb="4">
      <t>ホカン</t>
    </rPh>
    <rPh sb="4" eb="5">
      <t>リョウ</t>
    </rPh>
    <phoneticPr fontId="1"/>
  </si>
  <si>
    <t>年</t>
    <rPh sb="0" eb="1">
      <t>ネン</t>
    </rPh>
    <phoneticPr fontId="1"/>
  </si>
  <si>
    <t>外部倉庫にて保管するに必要な費用</t>
    <rPh sb="0" eb="2">
      <t>ガイブ</t>
    </rPh>
    <rPh sb="2" eb="4">
      <t>ソウコ</t>
    </rPh>
    <rPh sb="6" eb="8">
      <t>ホカン</t>
    </rPh>
    <rPh sb="11" eb="13">
      <t>ヒツヨウ</t>
    </rPh>
    <rPh sb="14" eb="16">
      <t>ヒヨウ</t>
    </rPh>
    <phoneticPr fontId="1"/>
  </si>
  <si>
    <t>資料の集配等にかかる費用</t>
    <rPh sb="0" eb="2">
      <t>シリョウ</t>
    </rPh>
    <rPh sb="3" eb="5">
      <t>シュウハイ</t>
    </rPh>
    <rPh sb="5" eb="6">
      <t>トウ</t>
    </rPh>
    <rPh sb="10" eb="12">
      <t>ヒヨウ</t>
    </rPh>
    <phoneticPr fontId="1"/>
  </si>
  <si>
    <t>保管箱料</t>
    <rPh sb="0" eb="2">
      <t>ホカン</t>
    </rPh>
    <rPh sb="2" eb="3">
      <t>バコ</t>
    </rPh>
    <rPh sb="3" eb="4">
      <t>リョウ</t>
    </rPh>
    <phoneticPr fontId="4"/>
  </si>
  <si>
    <t>文書破棄料</t>
    <phoneticPr fontId="1"/>
  </si>
  <si>
    <t>外部倉庫にて文書を破棄するに必要な費用</t>
    <rPh sb="0" eb="2">
      <t>ガイブ</t>
    </rPh>
    <rPh sb="2" eb="4">
      <t>ソウコ</t>
    </rPh>
    <rPh sb="6" eb="8">
      <t>ブンショ</t>
    </rPh>
    <rPh sb="9" eb="11">
      <t>ハキ</t>
    </rPh>
    <rPh sb="14" eb="16">
      <t>ヒツヨウ</t>
    </rPh>
    <rPh sb="17" eb="19">
      <t>ヒヨウ</t>
    </rPh>
    <phoneticPr fontId="1"/>
  </si>
  <si>
    <t>①から⑤の合計</t>
    <phoneticPr fontId="1"/>
  </si>
  <si>
    <t>①～④の合計の30％</t>
    <rPh sb="4" eb="6">
      <t>ゴウケイ</t>
    </rPh>
    <phoneticPr fontId="1"/>
  </si>
  <si>
    <r>
      <t>「文書保管料」：</t>
    </r>
    <r>
      <rPr>
        <b/>
        <sz val="11"/>
        <color indexed="10"/>
        <rFont val="ＭＳ Ｐゴシック"/>
        <family val="3"/>
        <charset val="128"/>
      </rPr>
      <t>治験終了後に保管が必要と想定される年数</t>
    </r>
    <r>
      <rPr>
        <sz val="11"/>
        <rFont val="ＭＳ Ｐゴシック"/>
        <family val="3"/>
        <charset val="128"/>
      </rPr>
      <t>に応じて算出してください。※Global Study の場合、原則15年としてください。</t>
    </r>
    <rPh sb="1" eb="3">
      <t>ブンショ</t>
    </rPh>
    <rPh sb="3" eb="6">
      <t>ホカンリョウ</t>
    </rPh>
    <rPh sb="8" eb="10">
      <t>チケン</t>
    </rPh>
    <rPh sb="10" eb="12">
      <t>シュウリョウ</t>
    </rPh>
    <rPh sb="12" eb="13">
      <t>ゴ</t>
    </rPh>
    <rPh sb="14" eb="16">
      <t>ホカン</t>
    </rPh>
    <rPh sb="17" eb="19">
      <t>ヒツヨウ</t>
    </rPh>
    <rPh sb="20" eb="22">
      <t>ソウテイ</t>
    </rPh>
    <rPh sb="25" eb="27">
      <t>ネンスウ</t>
    </rPh>
    <rPh sb="28" eb="29">
      <t>オウ</t>
    </rPh>
    <rPh sb="31" eb="33">
      <t>サンシュツ</t>
    </rPh>
    <rPh sb="55" eb="57">
      <t>バアイ</t>
    </rPh>
    <rPh sb="58" eb="60">
      <t>ゲンソク</t>
    </rPh>
    <rPh sb="62" eb="63">
      <t>ネン</t>
    </rPh>
    <phoneticPr fontId="1"/>
  </si>
  <si>
    <t>保管期間</t>
    <rPh sb="0" eb="2">
      <t>ホカン</t>
    </rPh>
    <rPh sb="2" eb="4">
      <t>キカン</t>
    </rPh>
    <phoneticPr fontId="1"/>
  </si>
  <si>
    <t>治験終了から想定される期間（年）を入力してください。</t>
    <rPh sb="0" eb="2">
      <t>チケン</t>
    </rPh>
    <rPh sb="2" eb="4">
      <t>シュウリョウ</t>
    </rPh>
    <rPh sb="6" eb="8">
      <t>ソウテイ</t>
    </rPh>
    <rPh sb="11" eb="13">
      <t>キカン</t>
    </rPh>
    <rPh sb="14" eb="15">
      <t>ネン</t>
    </rPh>
    <rPh sb="17" eb="19">
      <t>ニュウリョク</t>
    </rPh>
    <phoneticPr fontId="1"/>
  </si>
  <si>
    <t>技術料、機械損料、建物使用料、治験管理経費（症例検索のためのデータベース作成費等）、その他①②に該当しない治験関連経費</t>
    <rPh sb="0" eb="3">
      <t>ギジュツリョウ</t>
    </rPh>
    <rPh sb="4" eb="6">
      <t>キカイ</t>
    </rPh>
    <rPh sb="6" eb="8">
      <t>ソンリョウ</t>
    </rPh>
    <rPh sb="9" eb="11">
      <t>タテモノ</t>
    </rPh>
    <rPh sb="11" eb="14">
      <t>シヨウリョウ</t>
    </rPh>
    <rPh sb="15" eb="17">
      <t>チケン</t>
    </rPh>
    <rPh sb="17" eb="19">
      <t>カンリ</t>
    </rPh>
    <rPh sb="19" eb="21">
      <t>ケイヒ</t>
    </rPh>
    <rPh sb="22" eb="24">
      <t>ショウレイ</t>
    </rPh>
    <rPh sb="24" eb="26">
      <t>ケンサク</t>
    </rPh>
    <rPh sb="36" eb="38">
      <t>サクセイ</t>
    </rPh>
    <rPh sb="38" eb="40">
      <t>ヒナド</t>
    </rPh>
    <rPh sb="44" eb="45">
      <t>タ</t>
    </rPh>
    <rPh sb="48" eb="50">
      <t>ガイトウ</t>
    </rPh>
    <rPh sb="53" eb="55">
      <t>チケン</t>
    </rPh>
    <rPh sb="55" eb="57">
      <t>カンレン</t>
    </rPh>
    <rPh sb="57" eb="59">
      <t>ケイヒ</t>
    </rPh>
    <phoneticPr fontId="1"/>
  </si>
  <si>
    <t>事務費・管理費</t>
    <rPh sb="0" eb="3">
      <t>ジムヒ</t>
    </rPh>
    <rPh sb="4" eb="7">
      <t>カンリヒ</t>
    </rPh>
    <phoneticPr fontId="1"/>
  </si>
  <si>
    <t>延長となる期間（月）を入力してください。</t>
    <rPh sb="0" eb="2">
      <t>エンチョウ</t>
    </rPh>
    <rPh sb="5" eb="7">
      <t>キカン</t>
    </rPh>
    <rPh sb="8" eb="9">
      <t>ツキ</t>
    </rPh>
    <rPh sb="11" eb="13">
      <t>ニュウリョク</t>
    </rPh>
    <phoneticPr fontId="1"/>
  </si>
  <si>
    <t>資料の保管箱の費用</t>
    <rPh sb="0" eb="2">
      <t>シリョウ</t>
    </rPh>
    <rPh sb="3" eb="5">
      <t>ホカン</t>
    </rPh>
    <rPh sb="5" eb="6">
      <t>バコ</t>
    </rPh>
    <rPh sb="7" eb="9">
      <t>ヒヨウ</t>
    </rPh>
    <phoneticPr fontId="1"/>
  </si>
  <si>
    <t>箱数</t>
    <rPh sb="0" eb="1">
      <t>ハコ</t>
    </rPh>
    <rPh sb="1" eb="2">
      <t>スウ</t>
    </rPh>
    <phoneticPr fontId="1"/>
  </si>
  <si>
    <t>箱</t>
    <rPh sb="0" eb="1">
      <t>ハコ</t>
    </rPh>
    <phoneticPr fontId="1"/>
  </si>
  <si>
    <t>１箱あたり300円/月×12ヵ月×保管年数</t>
    <rPh sb="1" eb="2">
      <t>ハコ</t>
    </rPh>
    <rPh sb="8" eb="9">
      <t>エン</t>
    </rPh>
    <rPh sb="10" eb="11">
      <t>ガツ</t>
    </rPh>
    <rPh sb="15" eb="16">
      <t>ゲツ</t>
    </rPh>
    <rPh sb="17" eb="19">
      <t>ホカン</t>
    </rPh>
    <rPh sb="19" eb="21">
      <t>ネンスウ</t>
    </rPh>
    <phoneticPr fontId="1"/>
  </si>
  <si>
    <t>箱数×1,500円×3回</t>
    <rPh sb="1" eb="2">
      <t>スウ</t>
    </rPh>
    <rPh sb="8" eb="9">
      <t>エン</t>
    </rPh>
    <rPh sb="11" eb="12">
      <t>カイ</t>
    </rPh>
    <phoneticPr fontId="4"/>
  </si>
  <si>
    <t>箱数×1000円×1回　＋2,000円</t>
    <rPh sb="7" eb="8">
      <t>エン</t>
    </rPh>
    <rPh sb="10" eb="11">
      <t>カイ</t>
    </rPh>
    <rPh sb="18" eb="19">
      <t>エン</t>
    </rPh>
    <phoneticPr fontId="1"/>
  </si>
  <si>
    <t>箱数×300円</t>
    <rPh sb="6" eb="7">
      <t>エン</t>
    </rPh>
    <phoneticPr fontId="4"/>
  </si>
  <si>
    <t>ＳＭＯの介入の有無</t>
    <rPh sb="4" eb="6">
      <t>カイニュウ</t>
    </rPh>
    <rPh sb="7" eb="9">
      <t>ウム</t>
    </rPh>
    <phoneticPr fontId="1"/>
  </si>
  <si>
    <t>費用は全て消費税抜きの金額となっています。請求時は消費税がかかります</t>
    <rPh sb="0" eb="2">
      <t>ヒヨウ</t>
    </rPh>
    <rPh sb="3" eb="4">
      <t>スベ</t>
    </rPh>
    <rPh sb="5" eb="8">
      <t>ショウヒゼイ</t>
    </rPh>
    <rPh sb="8" eb="9">
      <t>ヌ</t>
    </rPh>
    <rPh sb="11" eb="13">
      <t>キンガク</t>
    </rPh>
    <rPh sb="21" eb="23">
      <t>セイキュウ</t>
    </rPh>
    <rPh sb="23" eb="24">
      <t>ジ</t>
    </rPh>
    <rPh sb="25" eb="27">
      <t>ショウヒ</t>
    </rPh>
    <rPh sb="27" eb="28">
      <t>ゼイ</t>
    </rPh>
    <phoneticPr fontId="1"/>
  </si>
  <si>
    <t>④</t>
    <phoneticPr fontId="1"/>
  </si>
  <si>
    <t>⑤</t>
    <phoneticPr fontId="1"/>
  </si>
  <si>
    <t>治験協力者等
人件費</t>
    <rPh sb="0" eb="2">
      <t>チケン</t>
    </rPh>
    <rPh sb="2" eb="5">
      <t>キョウリョクシャ</t>
    </rPh>
    <rPh sb="5" eb="6">
      <t>トウ</t>
    </rPh>
    <rPh sb="7" eb="10">
      <t>ジンケンヒ</t>
    </rPh>
    <phoneticPr fontId="1"/>
  </si>
  <si>
    <t>①から④の合計</t>
    <phoneticPr fontId="1"/>
  </si>
  <si>
    <t>⑤の変動費を以下のとおりに按分する。</t>
    <rPh sb="2" eb="5">
      <t>ヘンドウヒ</t>
    </rPh>
    <rPh sb="6" eb="8">
      <t>イカ</t>
    </rPh>
    <rPh sb="13" eb="15">
      <t>アンブン</t>
    </rPh>
    <phoneticPr fontId="1"/>
  </si>
  <si>
    <t>⑥</t>
    <phoneticPr fontId="1"/>
  </si>
  <si>
    <t>⑪</t>
    <phoneticPr fontId="1"/>
  </si>
  <si>
    <t>⑬</t>
    <phoneticPr fontId="1"/>
  </si>
  <si>
    <r>
      <t>プロトコルの疑義解釈等の問い合わせやモニタリング対応等業務にかかる費用　　※　</t>
    </r>
    <r>
      <rPr>
        <b/>
        <sz val="10"/>
        <color rgb="FFFF0000"/>
        <rFont val="HGPｺﾞｼｯｸM"/>
        <family val="3"/>
        <charset val="128"/>
      </rPr>
      <t>当院における１、２例目のみに対して</t>
    </r>
    <r>
      <rPr>
        <sz val="10"/>
        <rFont val="HGPｺﾞｼｯｸM"/>
        <family val="3"/>
        <charset val="128"/>
      </rPr>
      <t>、治験薬初回投与時に算定</t>
    </r>
    <rPh sb="6" eb="8">
      <t>ギギ</t>
    </rPh>
    <rPh sb="8" eb="10">
      <t>カイシャク</t>
    </rPh>
    <rPh sb="10" eb="11">
      <t>トウ</t>
    </rPh>
    <rPh sb="12" eb="13">
      <t>ト</t>
    </rPh>
    <rPh sb="14" eb="15">
      <t>ア</t>
    </rPh>
    <rPh sb="24" eb="26">
      <t>タイオウ</t>
    </rPh>
    <rPh sb="26" eb="27">
      <t>トウ</t>
    </rPh>
    <rPh sb="27" eb="29">
      <t>ギョウム</t>
    </rPh>
    <rPh sb="33" eb="35">
      <t>ヒヨウ</t>
    </rPh>
    <rPh sb="39" eb="41">
      <t>トウイン</t>
    </rPh>
    <rPh sb="48" eb="49">
      <t>レイ</t>
    </rPh>
    <rPh sb="49" eb="50">
      <t>メ</t>
    </rPh>
    <rPh sb="53" eb="54">
      <t>タイ</t>
    </rPh>
    <rPh sb="57" eb="60">
      <t>チケンヤク</t>
    </rPh>
    <rPh sb="60" eb="62">
      <t>ショカイ</t>
    </rPh>
    <rPh sb="62" eb="64">
      <t>トウヨ</t>
    </rPh>
    <rPh sb="64" eb="65">
      <t>ジ</t>
    </rPh>
    <rPh sb="66" eb="68">
      <t>サンテイ</t>
    </rPh>
    <phoneticPr fontId="1"/>
  </si>
  <si>
    <t>＝⑤×20％　</t>
    <phoneticPr fontId="1"/>
  </si>
  <si>
    <t>契約締結時に初回契約時固定費（③）の費用を請求します。</t>
    <rPh sb="0" eb="2">
      <t>ケイヤク</t>
    </rPh>
    <rPh sb="2" eb="4">
      <t>テイケツ</t>
    </rPh>
    <rPh sb="4" eb="5">
      <t>ジ</t>
    </rPh>
    <rPh sb="6" eb="8">
      <t>ショカイ</t>
    </rPh>
    <rPh sb="8" eb="10">
      <t>ケイヤク</t>
    </rPh>
    <rPh sb="10" eb="11">
      <t>ジ</t>
    </rPh>
    <rPh sb="11" eb="14">
      <t>コテイヒ</t>
    </rPh>
    <rPh sb="18" eb="20">
      <t>ヒヨウ</t>
    </rPh>
    <rPh sb="21" eb="23">
      <t>セイキュウ</t>
    </rPh>
    <phoneticPr fontId="1"/>
  </si>
  <si>
    <t>2年目以降のIRB審査を実施するために必要な年間あたりの費用として、初回審査から１年が経過する毎に、以下に掲げる費用（④）を請求します。</t>
    <rPh sb="34" eb="36">
      <t>ショカイ</t>
    </rPh>
    <rPh sb="36" eb="38">
      <t>シンサ</t>
    </rPh>
    <rPh sb="41" eb="42">
      <t>ネン</t>
    </rPh>
    <rPh sb="43" eb="45">
      <t>ケイカ</t>
    </rPh>
    <rPh sb="47" eb="48">
      <t>ゴト</t>
    </rPh>
    <rPh sb="50" eb="52">
      <t>イカ</t>
    </rPh>
    <rPh sb="53" eb="54">
      <t>カカ</t>
    </rPh>
    <rPh sb="56" eb="58">
      <t>ヒヨウ</t>
    </rPh>
    <rPh sb="62" eb="64">
      <t>セイキュウ</t>
    </rPh>
    <phoneticPr fontId="1"/>
  </si>
  <si>
    <t>①臨床研究経費ポイント算出表から算出したポイント数を入力してください。</t>
    <rPh sb="16" eb="18">
      <t>サンシュツ</t>
    </rPh>
    <rPh sb="24" eb="25">
      <t>スウ</t>
    </rPh>
    <rPh sb="26" eb="28">
      <t>ニュウリョク</t>
    </rPh>
    <phoneticPr fontId="1"/>
  </si>
  <si>
    <t>担当CRCがSMOの場合、「あり」と入力してください。院内CRCの場合、「なし」と入力してください。</t>
    <rPh sb="0" eb="2">
      <t>タントウ</t>
    </rPh>
    <rPh sb="10" eb="12">
      <t>バアイ</t>
    </rPh>
    <rPh sb="18" eb="20">
      <t>ニュウリョク</t>
    </rPh>
    <rPh sb="27" eb="29">
      <t>インナイ</t>
    </rPh>
    <rPh sb="33" eb="35">
      <t>バアイ</t>
    </rPh>
    <rPh sb="41" eb="43">
      <t>ニュウリョク</t>
    </rPh>
    <phoneticPr fontId="1"/>
  </si>
  <si>
    <t>技術料、機械損料、建物使用料、その他①～③に該当しない治験関連経費</t>
    <rPh sb="0" eb="3">
      <t>ギジュツリョウ</t>
    </rPh>
    <rPh sb="4" eb="6">
      <t>キカイ</t>
    </rPh>
    <rPh sb="6" eb="8">
      <t>ソンリョウ</t>
    </rPh>
    <rPh sb="9" eb="11">
      <t>タテモノ</t>
    </rPh>
    <rPh sb="11" eb="14">
      <t>シヨウリョウ</t>
    </rPh>
    <rPh sb="17" eb="18">
      <t>タ</t>
    </rPh>
    <rPh sb="22" eb="24">
      <t>ガイトウ</t>
    </rPh>
    <rPh sb="27" eb="29">
      <t>チケン</t>
    </rPh>
    <rPh sb="29" eb="31">
      <t>カンレン</t>
    </rPh>
    <rPh sb="31" eb="33">
      <t>ケイヒ</t>
    </rPh>
    <phoneticPr fontId="1"/>
  </si>
  <si>
    <t>治験の規定VISIT毎に算定する費用　　※H14のVISIT回数-２回　で除した金額</t>
    <rPh sb="0" eb="2">
      <t>チケン</t>
    </rPh>
    <rPh sb="3" eb="5">
      <t>キテイ</t>
    </rPh>
    <rPh sb="10" eb="11">
      <t>ゴト</t>
    </rPh>
    <rPh sb="12" eb="14">
      <t>サンテイ</t>
    </rPh>
    <rPh sb="16" eb="18">
      <t>ヒヨウ</t>
    </rPh>
    <rPh sb="30" eb="32">
      <t>カイスウ</t>
    </rPh>
    <rPh sb="34" eb="35">
      <t>カイ</t>
    </rPh>
    <rPh sb="37" eb="38">
      <t>ジョ</t>
    </rPh>
    <rPh sb="40" eb="42">
      <t>キンガク</t>
    </rPh>
    <phoneticPr fontId="1"/>
  </si>
  <si>
    <r>
      <t>規定VISIT以外に発生した来院による業務にかかるの際に発生する費用　　※　</t>
    </r>
    <r>
      <rPr>
        <b/>
        <sz val="10"/>
        <color indexed="10"/>
        <rFont val="HGPｺﾞｼｯｸM"/>
        <family val="3"/>
        <charset val="128"/>
      </rPr>
      <t>SAE以外の場合に算定　⑩で算定している事象による来院の場合、算定不可</t>
    </r>
    <rPh sb="0" eb="2">
      <t>キテイ</t>
    </rPh>
    <rPh sb="7" eb="9">
      <t>イガイ</t>
    </rPh>
    <rPh sb="10" eb="12">
      <t>ハッセイ</t>
    </rPh>
    <rPh sb="14" eb="16">
      <t>ライイン</t>
    </rPh>
    <rPh sb="19" eb="21">
      <t>ギョウム</t>
    </rPh>
    <rPh sb="26" eb="27">
      <t>サイ</t>
    </rPh>
    <rPh sb="28" eb="30">
      <t>ハッセイ</t>
    </rPh>
    <rPh sb="32" eb="34">
      <t>ヒヨウ</t>
    </rPh>
    <rPh sb="41" eb="43">
      <t>イガイ</t>
    </rPh>
    <rPh sb="44" eb="46">
      <t>バアイ</t>
    </rPh>
    <rPh sb="47" eb="49">
      <t>サンテイ</t>
    </rPh>
    <rPh sb="52" eb="54">
      <t>サンテイ</t>
    </rPh>
    <rPh sb="58" eb="60">
      <t>ジショウ</t>
    </rPh>
    <rPh sb="63" eb="65">
      <t>ライイン</t>
    </rPh>
    <rPh sb="66" eb="68">
      <t>バアイ</t>
    </rPh>
    <rPh sb="69" eb="71">
      <t>サンテイ</t>
    </rPh>
    <rPh sb="71" eb="73">
      <t>フカ</t>
    </rPh>
    <phoneticPr fontId="1"/>
  </si>
  <si>
    <t>CRC等関与時間</t>
    <rPh sb="3" eb="4">
      <t>トウ</t>
    </rPh>
    <rPh sb="4" eb="6">
      <t>カンヨ</t>
    </rPh>
    <rPh sb="6" eb="8">
      <t>ジカン</t>
    </rPh>
    <phoneticPr fontId="1"/>
  </si>
  <si>
    <t>時間</t>
    <rPh sb="0" eb="2">
      <t>ジカン</t>
    </rPh>
    <phoneticPr fontId="1"/>
  </si>
  <si>
    <t>算出基準 ：院内CRCの場合： CRC等関与時間×４，０００円
SMO-CRCの場合：CRC等関与時間×４，０００円×０．５</t>
    <rPh sb="0" eb="2">
      <t>サンシュツ</t>
    </rPh>
    <rPh sb="2" eb="4">
      <t>キジュン</t>
    </rPh>
    <rPh sb="6" eb="8">
      <t>インナイ</t>
    </rPh>
    <rPh sb="12" eb="14">
      <t>バアイ</t>
    </rPh>
    <rPh sb="19" eb="20">
      <t>トウ</t>
    </rPh>
    <rPh sb="20" eb="22">
      <t>カンヨ</t>
    </rPh>
    <rPh sb="22" eb="24">
      <t>ジカン</t>
    </rPh>
    <rPh sb="30" eb="31">
      <t>エン</t>
    </rPh>
    <rPh sb="40" eb="42">
      <t>バアイ</t>
    </rPh>
    <phoneticPr fontId="1"/>
  </si>
  <si>
    <t>CRC賃金算出表（変動費用）から算出した時間数を入力してください。</t>
    <rPh sb="16" eb="18">
      <t>サンシュツ</t>
    </rPh>
    <rPh sb="20" eb="23">
      <t>ジカンスウ</t>
    </rPh>
    <rPh sb="24" eb="26">
      <t>ニュウリョク</t>
    </rPh>
    <phoneticPr fontId="1"/>
  </si>
  <si>
    <t>算出基準：時間単価×必要時間
時間単価：４，０００円
必要時間：モニタリング時間等</t>
    <rPh sb="0" eb="2">
      <t>サンシュツ</t>
    </rPh>
    <rPh sb="2" eb="4">
      <t>キジュン</t>
    </rPh>
    <rPh sb="5" eb="7">
      <t>ジカン</t>
    </rPh>
    <rPh sb="7" eb="9">
      <t>タンカ</t>
    </rPh>
    <rPh sb="10" eb="12">
      <t>ヒツヨウ</t>
    </rPh>
    <rPh sb="12" eb="14">
      <t>ジカン</t>
    </rPh>
    <rPh sb="15" eb="17">
      <t>ジカン</t>
    </rPh>
    <rPh sb="17" eb="19">
      <t>タンカ</t>
    </rPh>
    <rPh sb="25" eb="26">
      <t>エン</t>
    </rPh>
    <rPh sb="27" eb="29">
      <t>ヒツヨウ</t>
    </rPh>
    <rPh sb="29" eb="31">
      <t>ジカン</t>
    </rPh>
    <rPh sb="38" eb="40">
      <t>ジカン</t>
    </rPh>
    <rPh sb="40" eb="41">
      <t>トウ</t>
    </rPh>
    <phoneticPr fontId="1"/>
  </si>
  <si>
    <t>①臨床研究経費ポイント算出表から算出した「9：規定Visitの経過観察（来院）の回数」と「10：規定Visitの経過観察（電話確認）の回数」の合計数を入力してください。</t>
    <rPh sb="16" eb="18">
      <t>サンシュツ</t>
    </rPh>
    <rPh sb="71" eb="74">
      <t>ゴウケイスウ</t>
    </rPh>
    <rPh sb="75" eb="77">
      <t>ニュウリョク</t>
    </rPh>
    <phoneticPr fontId="1"/>
  </si>
  <si>
    <t>③</t>
    <phoneticPr fontId="1"/>
  </si>
  <si>
    <t>算出基準：CRC賃金算出表（事前準備費用）、治験薬管理者等関与時間（固定費）を参照</t>
    <phoneticPr fontId="1"/>
  </si>
  <si>
    <t>当該治験を開始するまでに必要な従事する職員に係る人件費（給料、各種手当等）および治験使用薬の初回搬入までにかかる業務費用</t>
    <rPh sb="0" eb="2">
      <t>トウガイ</t>
    </rPh>
    <rPh sb="2" eb="4">
      <t>チケン</t>
    </rPh>
    <rPh sb="5" eb="7">
      <t>カイシ</t>
    </rPh>
    <rPh sb="12" eb="14">
      <t>ヒツヨウ</t>
    </rPh>
    <rPh sb="15" eb="17">
      <t>ジュウジ</t>
    </rPh>
    <rPh sb="19" eb="21">
      <t>ショクイン</t>
    </rPh>
    <rPh sb="22" eb="23">
      <t>カカワ</t>
    </rPh>
    <rPh sb="24" eb="27">
      <t>ジンケンヒ</t>
    </rPh>
    <rPh sb="28" eb="30">
      <t>キュウリョウ</t>
    </rPh>
    <rPh sb="31" eb="33">
      <t>カクシュ</t>
    </rPh>
    <rPh sb="33" eb="36">
      <t>テアテナド</t>
    </rPh>
    <phoneticPr fontId="1"/>
  </si>
  <si>
    <t>　※契約期間の延長の際には、⑤の積算書の作成をお願いいたします。</t>
    <rPh sb="2" eb="4">
      <t>ケイヤク</t>
    </rPh>
    <rPh sb="4" eb="6">
      <t>キカン</t>
    </rPh>
    <rPh sb="7" eb="9">
      <t>エンチョウ</t>
    </rPh>
    <rPh sb="10" eb="11">
      <t>サイ</t>
    </rPh>
    <rPh sb="16" eb="18">
      <t>セキサン</t>
    </rPh>
    <rPh sb="18" eb="19">
      <t>ショ</t>
    </rPh>
    <rPh sb="20" eb="22">
      <t>サクセイ</t>
    </rPh>
    <rPh sb="24" eb="25">
      <t>ネガ</t>
    </rPh>
    <phoneticPr fontId="1"/>
  </si>
  <si>
    <t>―</t>
    <phoneticPr fontId="1"/>
  </si>
  <si>
    <t>＝⑦　</t>
    <phoneticPr fontId="1"/>
  </si>
  <si>
    <r>
      <t>H14のVISIT回数を超した後、</t>
    </r>
    <r>
      <rPr>
        <b/>
        <sz val="10"/>
        <color indexed="10"/>
        <rFont val="HGPｺﾞｼｯｸM"/>
        <family val="3"/>
        <charset val="128"/>
      </rPr>
      <t>規定1VISIT毎</t>
    </r>
    <r>
      <rPr>
        <sz val="10"/>
        <rFont val="HGPｺﾞｼｯｸM"/>
        <family val="3"/>
        <charset val="128"/>
      </rPr>
      <t>に算定する費用</t>
    </r>
    <rPh sb="12" eb="13">
      <t>コ</t>
    </rPh>
    <rPh sb="15" eb="16">
      <t>ノチ</t>
    </rPh>
    <rPh sb="17" eb="19">
      <t>キテイ</t>
    </rPh>
    <phoneticPr fontId="1"/>
  </si>
  <si>
    <t>10円単位切り上げ</t>
    <rPh sb="2" eb="3">
      <t>エン</t>
    </rPh>
    <rPh sb="3" eb="5">
      <t>タンイ</t>
    </rPh>
    <rPh sb="5" eb="6">
      <t>キ</t>
    </rPh>
    <rPh sb="7" eb="8">
      <t>ア</t>
    </rPh>
    <phoneticPr fontId="1"/>
  </si>
  <si>
    <t>100円単位切り上げ</t>
    <rPh sb="3" eb="4">
      <t>エン</t>
    </rPh>
    <rPh sb="4" eb="6">
      <t>タンイ</t>
    </rPh>
    <rPh sb="6" eb="7">
      <t>キ</t>
    </rPh>
    <rPh sb="8" eb="9">
      <t>ア</t>
    </rPh>
    <phoneticPr fontId="1"/>
  </si>
  <si>
    <t>⑤×30％　</t>
    <phoneticPr fontId="1"/>
  </si>
  <si>
    <t>⑤×40％/（VISIT回数-2）　</t>
    <phoneticPr fontId="1"/>
  </si>
  <si>
    <t>⑤-⑥-（⑦×（VISIT回数-2））　</t>
    <rPh sb="13" eb="15">
      <t>カイスウ</t>
    </rPh>
    <phoneticPr fontId="1"/>
  </si>
  <si>
    <t>治験事務局の人件費、光熱水量、消耗品費、印刷製本費、通信運搬費、治験審査委員会等の事務処理に必要な経費、治験の進行の管理等に必要な経費。</t>
    <rPh sb="0" eb="2">
      <t>チケン</t>
    </rPh>
    <rPh sb="2" eb="5">
      <t>ジムキョク</t>
    </rPh>
    <rPh sb="6" eb="9">
      <t>ジンケンヒ</t>
    </rPh>
    <rPh sb="10" eb="12">
      <t>コウネツ</t>
    </rPh>
    <rPh sb="12" eb="14">
      <t>スイリョウ</t>
    </rPh>
    <rPh sb="15" eb="17">
      <t>ショウモウ</t>
    </rPh>
    <rPh sb="17" eb="18">
      <t>ヒン</t>
    </rPh>
    <rPh sb="18" eb="19">
      <t>ヒ</t>
    </rPh>
    <rPh sb="20" eb="22">
      <t>インサツ</t>
    </rPh>
    <rPh sb="22" eb="24">
      <t>セイホン</t>
    </rPh>
    <rPh sb="24" eb="25">
      <t>ヒ</t>
    </rPh>
    <rPh sb="26" eb="28">
      <t>ツウシン</t>
    </rPh>
    <rPh sb="28" eb="30">
      <t>ウンパン</t>
    </rPh>
    <rPh sb="30" eb="31">
      <t>ヒ</t>
    </rPh>
    <rPh sb="32" eb="34">
      <t>チケン</t>
    </rPh>
    <rPh sb="34" eb="36">
      <t>シンサ</t>
    </rPh>
    <rPh sb="36" eb="40">
      <t>イインカイナド</t>
    </rPh>
    <rPh sb="41" eb="43">
      <t>ジム</t>
    </rPh>
    <rPh sb="43" eb="45">
      <t>ショリ</t>
    </rPh>
    <rPh sb="46" eb="48">
      <t>ヒツヨウ</t>
    </rPh>
    <rPh sb="49" eb="51">
      <t>ケイヒ</t>
    </rPh>
    <rPh sb="52" eb="54">
      <t>チケン</t>
    </rPh>
    <rPh sb="55" eb="57">
      <t>シンコウ</t>
    </rPh>
    <rPh sb="58" eb="61">
      <t>カンリナド</t>
    </rPh>
    <rPh sb="62" eb="64">
      <t>ヒツヨウ</t>
    </rPh>
    <rPh sb="65" eb="67">
      <t>ケイヒ</t>
    </rPh>
    <phoneticPr fontId="1"/>
  </si>
  <si>
    <t>治験事務局の人件費、光熱水量、消耗品費、印刷製本費、通信運搬費、治験審査委員会等の事務処理に必要な経費、治験の進行の管理等に必要な経費。</t>
    <rPh sb="0" eb="2">
      <t>チケン</t>
    </rPh>
    <rPh sb="2" eb="5">
      <t>ジムキョク</t>
    </rPh>
    <rPh sb="6" eb="9">
      <t>ジンケンヒ</t>
    </rPh>
    <rPh sb="10" eb="13">
      <t>コウネツスイ</t>
    </rPh>
    <rPh sb="13" eb="14">
      <t>リョウ</t>
    </rPh>
    <rPh sb="15" eb="18">
      <t>ショウモウヒン</t>
    </rPh>
    <rPh sb="18" eb="19">
      <t>ヒ</t>
    </rPh>
    <rPh sb="20" eb="22">
      <t>インサツ</t>
    </rPh>
    <rPh sb="22" eb="24">
      <t>セイホン</t>
    </rPh>
    <rPh sb="24" eb="25">
      <t>ヒ</t>
    </rPh>
    <rPh sb="26" eb="28">
      <t>ツウシン</t>
    </rPh>
    <rPh sb="28" eb="30">
      <t>ウンパン</t>
    </rPh>
    <rPh sb="30" eb="31">
      <t>ヒ</t>
    </rPh>
    <rPh sb="32" eb="34">
      <t>チケン</t>
    </rPh>
    <rPh sb="34" eb="36">
      <t>シンサ</t>
    </rPh>
    <rPh sb="36" eb="39">
      <t>イインカイ</t>
    </rPh>
    <rPh sb="39" eb="40">
      <t>トウ</t>
    </rPh>
    <rPh sb="41" eb="43">
      <t>ジム</t>
    </rPh>
    <rPh sb="43" eb="45">
      <t>ショリ</t>
    </rPh>
    <rPh sb="46" eb="48">
      <t>ヒツヨウ</t>
    </rPh>
    <rPh sb="49" eb="51">
      <t>ケイヒ</t>
    </rPh>
    <rPh sb="52" eb="54">
      <t>チケン</t>
    </rPh>
    <rPh sb="55" eb="57">
      <t>シンコウ</t>
    </rPh>
    <rPh sb="58" eb="60">
      <t>カンリ</t>
    </rPh>
    <rPh sb="60" eb="61">
      <t>トウ</t>
    </rPh>
    <rPh sb="62" eb="64">
      <t>ヒツヨウ</t>
    </rPh>
    <rPh sb="65" eb="67">
      <t>ケイヒ</t>
    </rPh>
    <phoneticPr fontId="1"/>
  </si>
  <si>
    <t>算出基準 ： 上記経費　①の４０％</t>
    <rPh sb="0" eb="2">
      <t>サンシュツ</t>
    </rPh>
    <rPh sb="2" eb="4">
      <t>キジュン</t>
    </rPh>
    <rPh sb="7" eb="9">
      <t>ジョウキ</t>
    </rPh>
    <rPh sb="9" eb="11">
      <t>ケイヒ</t>
    </rPh>
    <phoneticPr fontId="1"/>
  </si>
  <si>
    <t>算出基準 ： （①＋CRC等関与時間×４，０００円）の３０～４０％</t>
    <rPh sb="0" eb="2">
      <t>サンシュツ</t>
    </rPh>
    <rPh sb="2" eb="4">
      <t>キジュン</t>
    </rPh>
    <phoneticPr fontId="1"/>
  </si>
  <si>
    <t>算出基準 ：  （①＋CRC等関与時間×４，０００円＋③）の３０％</t>
    <rPh sb="0" eb="2">
      <t>サンシュツ</t>
    </rPh>
    <rPh sb="2" eb="4">
      <t>キジュン</t>
    </rPh>
    <rPh sb="14" eb="15">
      <t>トウ</t>
    </rPh>
    <rPh sb="15" eb="17">
      <t>カンヨ</t>
    </rPh>
    <rPh sb="17" eb="19">
      <t>ジカン</t>
    </rPh>
    <rPh sb="25" eb="26">
      <t>エン</t>
    </rPh>
    <phoneticPr fontId="1"/>
  </si>
  <si>
    <t>観察脱落症例費ポイント数</t>
    <rPh sb="0" eb="2">
      <t>カンサツ</t>
    </rPh>
    <rPh sb="2" eb="4">
      <t>ダツラク</t>
    </rPh>
    <rPh sb="4" eb="6">
      <t>ショウレイ</t>
    </rPh>
    <rPh sb="6" eb="7">
      <t>ヒ</t>
    </rPh>
    <rPh sb="11" eb="12">
      <t>スウ</t>
    </rPh>
    <phoneticPr fontId="1"/>
  </si>
  <si>
    <t>観察脱落症例費ポイント算出表から算出したポイント数を入力してください。</t>
    <rPh sb="16" eb="18">
      <t>サンシュツ</t>
    </rPh>
    <rPh sb="24" eb="25">
      <t>スウ</t>
    </rPh>
    <rPh sb="26" eb="28">
      <t>ニュウリョク</t>
    </rPh>
    <phoneticPr fontId="1"/>
  </si>
  <si>
    <t>算出基準 ： 観察脱落症例費ポイント数×６，０００円</t>
    <rPh sb="0" eb="2">
      <t>サンシュツ</t>
    </rPh>
    <rPh sb="2" eb="4">
      <t>キジュン</t>
    </rPh>
    <rPh sb="18" eb="19">
      <t>スウ</t>
    </rPh>
    <rPh sb="25" eb="26">
      <t>エン</t>
    </rPh>
    <phoneticPr fontId="1"/>
  </si>
  <si>
    <t>②</t>
    <phoneticPr fontId="1"/>
  </si>
  <si>
    <t>④</t>
    <phoneticPr fontId="1"/>
  </si>
  <si>
    <t>算出基準 ：  （①＋②）の３０％</t>
    <rPh sb="0" eb="2">
      <t>サンシュツ</t>
    </rPh>
    <rPh sb="2" eb="4">
      <t>キジュン</t>
    </rPh>
    <phoneticPr fontId="1"/>
  </si>
  <si>
    <t>技術料、機械損料、建物使用料、その他①～②に該当しない治験関連経費</t>
    <rPh sb="0" eb="3">
      <t>ギジュツリョウ</t>
    </rPh>
    <rPh sb="4" eb="6">
      <t>キカイ</t>
    </rPh>
    <rPh sb="6" eb="8">
      <t>ソンリョウ</t>
    </rPh>
    <rPh sb="9" eb="11">
      <t>タテモノ</t>
    </rPh>
    <rPh sb="11" eb="14">
      <t>シヨウリョウ</t>
    </rPh>
    <rPh sb="17" eb="18">
      <t>タ</t>
    </rPh>
    <rPh sb="22" eb="24">
      <t>ガイトウ</t>
    </rPh>
    <rPh sb="27" eb="29">
      <t>チケン</t>
    </rPh>
    <rPh sb="29" eb="31">
      <t>カンレン</t>
    </rPh>
    <rPh sb="31" eb="33">
      <t>ケイヒ</t>
    </rPh>
    <phoneticPr fontId="1"/>
  </si>
  <si>
    <t>１例あたりの
観察脱落症例費</t>
    <rPh sb="1" eb="2">
      <t>レイ</t>
    </rPh>
    <phoneticPr fontId="1"/>
  </si>
  <si>
    <t>算出基準 ： 臨床試験研究経費の１０％</t>
    <rPh sb="0" eb="2">
      <t>サンシュツ</t>
    </rPh>
    <rPh sb="2" eb="4">
      <t>キジュン</t>
    </rPh>
    <phoneticPr fontId="1"/>
  </si>
  <si>
    <t>ポイント数から算出した観察脱落症例費</t>
    <rPh sb="4" eb="5">
      <t>スウ</t>
    </rPh>
    <rPh sb="7" eb="9">
      <t>サンシュツ</t>
    </rPh>
    <phoneticPr fontId="1"/>
  </si>
  <si>
    <t>④＜150,000円の場合、①から③の合計
④≧150,000円の場合：150000円（観察脱落症例費の上限を150,000円と設定）</t>
    <rPh sb="9" eb="10">
      <t>エン</t>
    </rPh>
    <rPh sb="11" eb="13">
      <t>バアイ</t>
    </rPh>
    <rPh sb="31" eb="32">
      <t>エン</t>
    </rPh>
    <rPh sb="33" eb="35">
      <t>バアイ</t>
    </rPh>
    <rPh sb="42" eb="43">
      <t>エン</t>
    </rPh>
    <rPh sb="52" eb="54">
      <t>ジョウゲン</t>
    </rPh>
    <rPh sb="62" eb="63">
      <t>エン</t>
    </rPh>
    <rPh sb="64" eb="66">
      <t>セッテイ</t>
    </rPh>
    <phoneticPr fontId="1"/>
  </si>
  <si>
    <t>②受託研究費積算書「観察脱落症例費」</t>
    <rPh sb="10" eb="12">
      <t>カンサツ</t>
    </rPh>
    <rPh sb="12" eb="14">
      <t>ダツラク</t>
    </rPh>
    <rPh sb="14" eb="16">
      <t>ショウレイ</t>
    </rPh>
    <rPh sb="16" eb="17">
      <t>ヒ</t>
    </rPh>
    <phoneticPr fontId="1"/>
  </si>
  <si>
    <t>①受託研究費積算書「固定費」</t>
    <rPh sb="1" eb="3">
      <t>ジュタク</t>
    </rPh>
    <rPh sb="3" eb="5">
      <t>ケンキュウ</t>
    </rPh>
    <rPh sb="5" eb="6">
      <t>ヒ</t>
    </rPh>
    <rPh sb="6" eb="8">
      <t>セキサン</t>
    </rPh>
    <rPh sb="8" eb="9">
      <t>ショ</t>
    </rPh>
    <rPh sb="10" eb="13">
      <t>コテイヒ</t>
    </rPh>
    <phoneticPr fontId="1"/>
  </si>
  <si>
    <t>まず初めに・・・積算書は以下の５種類があります。</t>
    <rPh sb="8" eb="10">
      <t>セキサン</t>
    </rPh>
    <rPh sb="10" eb="11">
      <t>ショ</t>
    </rPh>
    <rPh sb="12" eb="14">
      <t>イカ</t>
    </rPh>
    <rPh sb="16" eb="18">
      <t>シュルイ</t>
    </rPh>
    <phoneticPr fontId="1"/>
  </si>
  <si>
    <t>③受託研究費積算書「変動費」</t>
    <rPh sb="10" eb="12">
      <t>ヘンドウ</t>
    </rPh>
    <rPh sb="12" eb="13">
      <t>ヒ</t>
    </rPh>
    <phoneticPr fontId="1"/>
  </si>
  <si>
    <t>　※初回申請時には、①、②、③、④の積算書の作成をお願いいたします。</t>
    <phoneticPr fontId="1"/>
  </si>
  <si>
    <t>受託研究費積算書（変動費）</t>
    <rPh sb="9" eb="12">
      <t>ヘンドウヒ</t>
    </rPh>
    <phoneticPr fontId="1"/>
  </si>
  <si>
    <t>受託研究費積算書（期間延長費）</t>
    <rPh sb="9" eb="11">
      <t>キカン</t>
    </rPh>
    <rPh sb="11" eb="13">
      <t>エンチョウ</t>
    </rPh>
    <rPh sb="13" eb="14">
      <t>ヒ</t>
    </rPh>
    <phoneticPr fontId="1"/>
  </si>
  <si>
    <t xml:space="preserve">④受託研究費積算書 「文書保管費用」 </t>
    <rPh sb="15" eb="17">
      <t>ヒヨウ</t>
    </rPh>
    <phoneticPr fontId="1"/>
  </si>
  <si>
    <t>⑤受託研究費積算書「期間延長費用」</t>
    <rPh sb="10" eb="12">
      <t>キカン</t>
    </rPh>
    <rPh sb="12" eb="14">
      <t>エンチョウ</t>
    </rPh>
    <rPh sb="14" eb="16">
      <t>ヒヨウ</t>
    </rPh>
    <phoneticPr fontId="1"/>
  </si>
  <si>
    <t>＜④受託研究費積算書 「文書保管料」 の留意点＞</t>
    <rPh sb="20" eb="23">
      <t>リュウイテン</t>
    </rPh>
    <phoneticPr fontId="1"/>
  </si>
  <si>
    <t>左記の金額を契約書に記載してください。</t>
    <rPh sb="0" eb="2">
      <t>サキ</t>
    </rPh>
    <rPh sb="3" eb="5">
      <t>キンガク</t>
    </rPh>
    <rPh sb="6" eb="9">
      <t>ケイヤクショ</t>
    </rPh>
    <rPh sb="10" eb="12">
      <t>キサイ</t>
    </rPh>
    <phoneticPr fontId="1"/>
  </si>
  <si>
    <r>
      <t>受託研究費積算書（文書保管</t>
    </r>
    <r>
      <rPr>
        <sz val="12"/>
        <color rgb="FFFF0000"/>
        <rFont val="HGPｺﾞｼｯｸM"/>
        <family val="3"/>
        <charset val="128"/>
      </rPr>
      <t>管理</t>
    </r>
    <r>
      <rPr>
        <sz val="12"/>
        <rFont val="HGPｺﾞｼｯｸM"/>
        <family val="3"/>
        <charset val="128"/>
      </rPr>
      <t>費用）</t>
    </r>
    <rPh sb="9" eb="11">
      <t>ブンショ</t>
    </rPh>
    <rPh sb="11" eb="13">
      <t>ホカン</t>
    </rPh>
    <rPh sb="13" eb="15">
      <t>カンリ</t>
    </rPh>
    <rPh sb="15" eb="17">
      <t>ヒヨウ</t>
    </rPh>
    <phoneticPr fontId="1"/>
  </si>
  <si>
    <t>原則、５箱/１課題　です。Agathaを用いて電磁化を行う場合は1箱です</t>
    <rPh sb="0" eb="2">
      <t>ゲンソク</t>
    </rPh>
    <rPh sb="4" eb="5">
      <t>ハコ</t>
    </rPh>
    <rPh sb="7" eb="9">
      <t>カダイ</t>
    </rPh>
    <rPh sb="20" eb="21">
      <t>モチ</t>
    </rPh>
    <rPh sb="23" eb="26">
      <t>デンジカ</t>
    </rPh>
    <rPh sb="27" eb="28">
      <t>オコナ</t>
    </rPh>
    <rPh sb="29" eb="31">
      <t>バアイ</t>
    </rPh>
    <rPh sb="33" eb="34">
      <t>ハコ</t>
    </rPh>
    <phoneticPr fontId="1"/>
  </si>
  <si>
    <t>⑥</t>
    <phoneticPr fontId="1"/>
  </si>
  <si>
    <t>契約締結予定日</t>
    <rPh sb="0" eb="2">
      <t>ケイヤク</t>
    </rPh>
    <rPh sb="2" eb="4">
      <t>テイケツ</t>
    </rPh>
    <rPh sb="4" eb="7">
      <t>ヨテイビ</t>
    </rPh>
    <phoneticPr fontId="1"/>
  </si>
  <si>
    <t>契約終了予定日</t>
    <rPh sb="0" eb="2">
      <t>ケイヤク</t>
    </rPh>
    <rPh sb="2" eb="4">
      <t>シュウリョウ</t>
    </rPh>
    <rPh sb="4" eb="7">
      <t>ヨテイビ</t>
    </rPh>
    <phoneticPr fontId="1"/>
  </si>
  <si>
    <t>利用期間（月）</t>
    <rPh sb="0" eb="2">
      <t>リヨウ</t>
    </rPh>
    <rPh sb="2" eb="4">
      <t>キカン</t>
    </rPh>
    <rPh sb="5" eb="6">
      <t>ゲツ</t>
    </rPh>
    <phoneticPr fontId="1"/>
  </si>
  <si>
    <t>西暦yyyy/mm/nn入力してください</t>
    <rPh sb="0" eb="2">
      <t>セイレキ</t>
    </rPh>
    <rPh sb="12" eb="14">
      <t>ニュウリョク</t>
    </rPh>
    <phoneticPr fontId="1"/>
  </si>
  <si>
    <t>ヶ月</t>
    <rPh sb="1" eb="2">
      <t>ツキ</t>
    </rPh>
    <phoneticPr fontId="1"/>
  </si>
  <si>
    <t>システム利用料</t>
    <rPh sb="4" eb="7">
      <t>リヨウリョウ</t>
    </rPh>
    <phoneticPr fontId="1"/>
  </si>
  <si>
    <t>利用期間（月）×10,000円</t>
    <rPh sb="14" eb="15">
      <t>エン</t>
    </rPh>
    <phoneticPr fontId="1"/>
  </si>
  <si>
    <t>円</t>
    <rPh sb="0" eb="1">
      <t>エン</t>
    </rPh>
    <phoneticPr fontId="1"/>
  </si>
  <si>
    <t>⑦</t>
    <phoneticPr fontId="1"/>
  </si>
  <si>
    <t>⑧</t>
    <phoneticPr fontId="1"/>
  </si>
  <si>
    <t>⑥⑦の合計</t>
    <phoneticPr fontId="1"/>
  </si>
  <si>
    <t>Agathaシステムの利用料</t>
    <rPh sb="11" eb="14">
      <t>リヨウリョウ</t>
    </rPh>
    <phoneticPr fontId="1"/>
  </si>
  <si>
    <t>契約延長予定日</t>
    <rPh sb="0" eb="2">
      <t>ケイヤク</t>
    </rPh>
    <rPh sb="2" eb="4">
      <t>エンチョウ</t>
    </rPh>
    <rPh sb="4" eb="7">
      <t>ヨテイビ</t>
    </rPh>
    <phoneticPr fontId="1"/>
  </si>
  <si>
    <t>⑤⑥の合計</t>
    <phoneticPr fontId="1"/>
  </si>
  <si>
    <t>システム
利用料</t>
    <rPh sb="5" eb="8">
      <t>リヨウリョウ</t>
    </rPh>
    <phoneticPr fontId="1"/>
  </si>
  <si>
    <t>上限60ヶ月までとする（60ヶ月以上の場合は要相談）</t>
    <rPh sb="0" eb="2">
      <t>ジョウゲン</t>
    </rPh>
    <rPh sb="5" eb="6">
      <t>ゲツ</t>
    </rPh>
    <rPh sb="15" eb="18">
      <t>ゲツイジョウ</t>
    </rPh>
    <rPh sb="19" eb="21">
      <t>バアイ</t>
    </rPh>
    <rPh sb="22" eb="25">
      <t>ヨウソウダン</t>
    </rPh>
    <phoneticPr fontId="1"/>
  </si>
  <si>
    <t>保管料の変更があった場合でも、原則、締結済みの課題については追加料金は発生しません。(システム利用料は発生します。）</t>
    <rPh sb="47" eb="50">
      <t>リヨウリョウ</t>
    </rPh>
    <rPh sb="51" eb="53">
      <t>ハッセイ</t>
    </rPh>
    <phoneticPr fontId="1"/>
  </si>
  <si>
    <t>文書保管料、システム利用料は、症例エントリーに関係なく発生するため、本契約締結時に一括請求いたします。（年度毎の請求ではありません。）</t>
    <rPh sb="4" eb="5">
      <t>リョウ</t>
    </rPh>
    <rPh sb="10" eb="13">
      <t>リヨウリョウ</t>
    </rPh>
    <rPh sb="41" eb="43">
      <t>イッカツ</t>
    </rPh>
    <phoneticPr fontId="1"/>
  </si>
  <si>
    <t>箱数は原則、「５箱」　とするが、Agaｔhaを利用する場合は「1箱」とする。</t>
    <rPh sb="0" eb="1">
      <t>ハコ</t>
    </rPh>
    <rPh sb="1" eb="2">
      <t>スウ</t>
    </rPh>
    <rPh sb="3" eb="5">
      <t>ゲンソク</t>
    </rPh>
    <rPh sb="8" eb="9">
      <t>ハコ</t>
    </rPh>
    <rPh sb="23" eb="25">
      <t>リヨウ</t>
    </rPh>
    <rPh sb="27" eb="29">
      <t>バアイ</t>
    </rPh>
    <rPh sb="32" eb="33">
      <t>ハコ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</si>
</sst>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_ "/>
    <numFmt numFmtId="178" formatCode="0.00_ "/>
  </numFmts>
  <fonts count="23" x14ac:knownFonts="1">
    <font>
      <sz val="11"/>
      <name val="ＭＳ Ｐゴシック"/>
      <family val="3"/>
      <charset val="128"/>
    </font>
    <font>
      <sz val="6"/>
      <name val="ＭＳ Ｐゴシック"/>
      <family val="3"/>
      <charset val="128"/>
    </font>
    <font>
      <sz val="12"/>
      <name val="ＭＳ Ｐゴシック"/>
      <family val="3"/>
      <charset val="128"/>
    </font>
    <font>
      <b/>
      <sz val="11"/>
      <color indexed="10"/>
      <name val="ＭＳ Ｐゴシック"/>
      <family val="3"/>
      <charset val="128"/>
    </font>
    <font>
      <sz val="6"/>
      <name val="ＭＳ Ｐゴシック"/>
      <family val="3"/>
      <charset val="128"/>
    </font>
    <font>
      <sz val="16"/>
      <name val="ＭＳ Ｐゴシック"/>
      <family val="3"/>
      <charset val="128"/>
    </font>
    <font>
      <sz val="12"/>
      <name val="HGPｺﾞｼｯｸM"/>
      <family val="3"/>
      <charset val="128"/>
    </font>
    <font>
      <sz val="9"/>
      <name val="HGPｺﾞｼｯｸM"/>
      <family val="3"/>
      <charset val="128"/>
    </font>
    <font>
      <sz val="10"/>
      <name val="HGPｺﾞｼｯｸM"/>
      <family val="3"/>
      <charset val="128"/>
    </font>
    <font>
      <sz val="10"/>
      <color indexed="8"/>
      <name val="HGPｺﾞｼｯｸM"/>
      <family val="3"/>
      <charset val="128"/>
    </font>
    <font>
      <b/>
      <sz val="10"/>
      <name val="HGPｺﾞｼｯｸM"/>
      <family val="3"/>
      <charset val="128"/>
    </font>
    <font>
      <sz val="11"/>
      <name val="HGPｺﾞｼｯｸM"/>
      <family val="3"/>
      <charset val="128"/>
    </font>
    <font>
      <b/>
      <sz val="10"/>
      <color indexed="10"/>
      <name val="HGPｺﾞｼｯｸM"/>
      <family val="3"/>
      <charset val="128"/>
    </font>
    <font>
      <sz val="9"/>
      <name val="HGSｺﾞｼｯｸM"/>
      <family val="3"/>
      <charset val="128"/>
    </font>
    <font>
      <sz val="11"/>
      <name val="HGSｺﾞｼｯｸM"/>
      <family val="3"/>
      <charset val="128"/>
    </font>
    <font>
      <sz val="12"/>
      <name val="HGSｺﾞｼｯｸM"/>
      <family val="3"/>
      <charset val="128"/>
    </font>
    <font>
      <sz val="10"/>
      <name val="HGSｺﾞｼｯｸM"/>
      <family val="3"/>
      <charset val="128"/>
    </font>
    <font>
      <b/>
      <sz val="10"/>
      <name val="HGSｺﾞｼｯｸM"/>
      <family val="3"/>
      <charset val="128"/>
    </font>
    <font>
      <b/>
      <sz val="11"/>
      <color rgb="FFFF0000"/>
      <name val="ＭＳ Ｐゴシック"/>
      <family val="3"/>
      <charset val="128"/>
    </font>
    <font>
      <b/>
      <sz val="10"/>
      <color rgb="FFFF0000"/>
      <name val="HGPｺﾞｼｯｸM"/>
      <family val="3"/>
      <charset val="128"/>
    </font>
    <font>
      <sz val="10"/>
      <color rgb="FFFF0000"/>
      <name val="HGPｺﾞｼｯｸM"/>
      <family val="3"/>
      <charset val="128"/>
    </font>
    <font>
      <sz val="12"/>
      <color rgb="FFFF0000"/>
      <name val="HGPｺﾞｼｯｸM"/>
      <family val="3"/>
      <charset val="128"/>
    </font>
    <font>
      <sz val="10"/>
      <color rgb="FFFF0000"/>
      <name val="HGSｺﾞｼｯｸM"/>
      <family val="3"/>
      <charset val="128"/>
    </font>
  </fonts>
  <fills count="5">
    <fill>
      <patternFill patternType="none"/>
    </fill>
    <fill>
      <patternFill patternType="gray125"/>
    </fill>
    <fill>
      <patternFill patternType="solid">
        <fgColor rgb="FFCCECFF"/>
        <bgColor indexed="64"/>
      </patternFill>
    </fill>
    <fill>
      <patternFill patternType="solid">
        <fgColor rgb="FFFFFF00"/>
        <bgColor indexed="64"/>
      </patternFill>
    </fill>
    <fill>
      <patternFill patternType="solid">
        <fgColor theme="8" tint="0.79998168889431442"/>
        <bgColor indexed="64"/>
      </patternFill>
    </fill>
  </fills>
  <borders count="3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style="medium">
        <color indexed="64"/>
      </right>
      <top/>
      <bottom/>
      <diagonal/>
    </border>
    <border>
      <left/>
      <right style="thin">
        <color indexed="64"/>
      </right>
      <top style="thin">
        <color indexed="64"/>
      </top>
      <bottom/>
      <diagonal/>
    </border>
    <border>
      <left style="medium">
        <color indexed="64"/>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94">
    <xf numFmtId="0" fontId="0" fillId="0" borderId="0" xfId="0"/>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5" fillId="0" borderId="0" xfId="0" applyFont="1" applyAlignment="1">
      <alignment vertical="center"/>
    </xf>
    <xf numFmtId="0" fontId="18" fillId="0" borderId="2" xfId="0" applyFont="1" applyBorder="1" applyAlignment="1">
      <alignment vertical="center"/>
    </xf>
    <xf numFmtId="0" fontId="6" fillId="0" borderId="0" xfId="0" applyFont="1"/>
    <xf numFmtId="0" fontId="8" fillId="0" borderId="0" xfId="0" applyFont="1"/>
    <xf numFmtId="0" fontId="8" fillId="0" borderId="0" xfId="0" applyFont="1" applyAlignment="1">
      <alignment horizontal="center" vertical="center"/>
    </xf>
    <xf numFmtId="0" fontId="8" fillId="0" borderId="0" xfId="0" applyFont="1" applyAlignment="1">
      <alignment vertical="center"/>
    </xf>
    <xf numFmtId="0" fontId="9" fillId="0" borderId="0" xfId="0" applyFont="1"/>
    <xf numFmtId="49" fontId="8" fillId="0" borderId="0" xfId="0" applyNumberFormat="1" applyFont="1" applyAlignment="1">
      <alignment horizontal="right" vertical="center"/>
    </xf>
    <xf numFmtId="0" fontId="7" fillId="0" borderId="0" xfId="0" applyFont="1" applyAlignment="1">
      <alignment vertical="center"/>
    </xf>
    <xf numFmtId="0" fontId="6" fillId="0" borderId="0" xfId="0" applyFont="1" applyAlignment="1">
      <alignment vertical="center"/>
    </xf>
    <xf numFmtId="0" fontId="8" fillId="0" borderId="0" xfId="0" applyFont="1" applyAlignment="1">
      <alignment horizontal="right" vertical="center"/>
    </xf>
    <xf numFmtId="0" fontId="8" fillId="0" borderId="4" xfId="0" applyFont="1" applyBorder="1" applyAlignment="1">
      <alignment horizontal="center" vertical="center"/>
    </xf>
    <xf numFmtId="178" fontId="6" fillId="0" borderId="0" xfId="0" applyNumberFormat="1" applyFont="1"/>
    <xf numFmtId="0" fontId="10" fillId="0" borderId="0" xfId="0" applyFont="1" applyAlignment="1">
      <alignment vertical="center" wrapText="1"/>
    </xf>
    <xf numFmtId="0" fontId="10" fillId="0" borderId="0" xfId="0" applyFont="1" applyAlignment="1">
      <alignment horizontal="center" vertical="center"/>
    </xf>
    <xf numFmtId="176" fontId="10" fillId="0" borderId="0" xfId="0" applyNumberFormat="1" applyFont="1" applyAlignment="1">
      <alignment horizontal="right" vertical="center"/>
    </xf>
    <xf numFmtId="0" fontId="10" fillId="0" borderId="0" xfId="0" applyFont="1" applyAlignment="1">
      <alignment horizontal="right" vertical="center"/>
    </xf>
    <xf numFmtId="0" fontId="8" fillId="2" borderId="6" xfId="0" applyFont="1" applyFill="1" applyBorder="1" applyAlignment="1">
      <alignment vertical="center" shrinkToFit="1"/>
    </xf>
    <xf numFmtId="0" fontId="10" fillId="2" borderId="6" xfId="0" applyFont="1" applyFill="1" applyBorder="1" applyAlignment="1">
      <alignment vertical="center" shrinkToFit="1"/>
    </xf>
    <xf numFmtId="0" fontId="8" fillId="0" borderId="7" xfId="0" applyFont="1" applyBorder="1" applyAlignment="1">
      <alignment horizontal="right" vertical="center"/>
    </xf>
    <xf numFmtId="0" fontId="8" fillId="0" borderId="7" xfId="0" applyFont="1" applyBorder="1" applyAlignment="1">
      <alignment horizontal="center" vertical="center"/>
    </xf>
    <xf numFmtId="0" fontId="10" fillId="0" borderId="5" xfId="0" applyFont="1" applyBorder="1" applyAlignment="1">
      <alignment horizontal="right" vertical="center"/>
    </xf>
    <xf numFmtId="0" fontId="11" fillId="0" borderId="0" xfId="0" applyFont="1"/>
    <xf numFmtId="0" fontId="11" fillId="0" borderId="0" xfId="0" applyFont="1" applyAlignment="1">
      <alignment vertical="center"/>
    </xf>
    <xf numFmtId="0" fontId="8" fillId="0" borderId="0" xfId="0" applyFont="1" applyAlignment="1">
      <alignment horizontal="left" vertical="center"/>
    </xf>
    <xf numFmtId="0" fontId="8" fillId="0" borderId="5" xfId="0" applyFont="1" applyBorder="1" applyAlignment="1">
      <alignment horizontal="right" vertical="center"/>
    </xf>
    <xf numFmtId="177" fontId="8" fillId="0" borderId="0" xfId="0" applyNumberFormat="1" applyFont="1" applyAlignment="1">
      <alignment horizontal="right"/>
    </xf>
    <xf numFmtId="0" fontId="8" fillId="0" borderId="7" xfId="0" applyFont="1" applyBorder="1" applyAlignment="1">
      <alignment horizontal="center" vertical="center" wrapText="1"/>
    </xf>
    <xf numFmtId="0" fontId="8" fillId="2" borderId="7" xfId="0" applyFont="1" applyFill="1" applyBorder="1" applyAlignment="1">
      <alignment vertical="center" shrinkToFit="1"/>
    </xf>
    <xf numFmtId="0" fontId="10" fillId="2" borderId="7" xfId="0" applyFont="1" applyFill="1" applyBorder="1" applyAlignment="1">
      <alignment vertical="center" shrinkToFit="1"/>
    </xf>
    <xf numFmtId="49" fontId="8" fillId="0" borderId="7" xfId="0" applyNumberFormat="1" applyFont="1" applyBorder="1" applyAlignment="1">
      <alignment horizontal="right" vertical="center"/>
    </xf>
    <xf numFmtId="177" fontId="10" fillId="0" borderId="0" xfId="0" applyNumberFormat="1" applyFont="1" applyAlignment="1">
      <alignment horizontal="right" vertical="center"/>
    </xf>
    <xf numFmtId="0" fontId="8" fillId="0" borderId="0" xfId="0" applyFont="1" applyAlignment="1">
      <alignment vertical="center" shrinkToFit="1"/>
    </xf>
    <xf numFmtId="0" fontId="10" fillId="0" borderId="0" xfId="0" applyFont="1" applyAlignment="1">
      <alignment vertical="center" shrinkToFit="1"/>
    </xf>
    <xf numFmtId="0" fontId="8" fillId="2" borderId="6" xfId="0" applyFont="1" applyFill="1" applyBorder="1" applyAlignment="1">
      <alignment horizontal="left" vertical="center" shrinkToFit="1"/>
    </xf>
    <xf numFmtId="0" fontId="10" fillId="2" borderId="7" xfId="0" applyFont="1" applyFill="1" applyBorder="1" applyAlignment="1">
      <alignment horizontal="center" vertical="center" shrinkToFit="1"/>
    </xf>
    <xf numFmtId="0" fontId="8" fillId="2" borderId="7" xfId="0" applyFont="1" applyFill="1" applyBorder="1" applyAlignment="1">
      <alignment horizontal="left" vertical="center" shrinkToFit="1"/>
    </xf>
    <xf numFmtId="0" fontId="8" fillId="0" borderId="7" xfId="0" applyFont="1" applyBorder="1" applyAlignment="1">
      <alignment horizontal="left" vertical="center"/>
    </xf>
    <xf numFmtId="0" fontId="14" fillId="0" borderId="0" xfId="0" applyFont="1"/>
    <xf numFmtId="0" fontId="15" fillId="0" borderId="0" xfId="0" applyFont="1"/>
    <xf numFmtId="0" fontId="16" fillId="0" borderId="0" xfId="0" applyFont="1"/>
    <xf numFmtId="0" fontId="16" fillId="0" borderId="0" xfId="0" applyFont="1" applyAlignment="1">
      <alignment horizontal="center" vertical="center"/>
    </xf>
    <xf numFmtId="0" fontId="16" fillId="0" borderId="0" xfId="0" applyFont="1" applyAlignment="1">
      <alignment vertical="center"/>
    </xf>
    <xf numFmtId="49" fontId="16" fillId="0" borderId="0" xfId="0" applyNumberFormat="1" applyFont="1" applyAlignment="1">
      <alignment horizontal="right" vertical="center"/>
    </xf>
    <xf numFmtId="0" fontId="15" fillId="0" borderId="0" xfId="0" applyFont="1" applyAlignment="1">
      <alignment vertical="center"/>
    </xf>
    <xf numFmtId="0" fontId="16" fillId="0" borderId="0" xfId="0" applyFont="1" applyAlignment="1">
      <alignment horizontal="left" vertical="center"/>
    </xf>
    <xf numFmtId="0" fontId="16" fillId="0" borderId="0" xfId="0" applyFont="1" applyAlignment="1">
      <alignment horizontal="right" vertical="center"/>
    </xf>
    <xf numFmtId="0" fontId="17" fillId="2" borderId="5" xfId="0" applyFont="1" applyFill="1" applyBorder="1"/>
    <xf numFmtId="178" fontId="15" fillId="0" borderId="0" xfId="0" applyNumberFormat="1" applyFont="1"/>
    <xf numFmtId="0" fontId="17" fillId="0" borderId="8" xfId="0" applyFont="1" applyBorder="1"/>
    <xf numFmtId="0" fontId="17" fillId="0" borderId="8" xfId="0" applyFont="1" applyBorder="1" applyAlignment="1">
      <alignment horizontal="center" vertical="center"/>
    </xf>
    <xf numFmtId="176" fontId="17" fillId="0" borderId="8" xfId="0" applyNumberFormat="1" applyFont="1" applyBorder="1"/>
    <xf numFmtId="0" fontId="17" fillId="0" borderId="0" xfId="0" applyFont="1"/>
    <xf numFmtId="0" fontId="14" fillId="0" borderId="0" xfId="0" applyFont="1" applyAlignment="1">
      <alignment vertical="center"/>
    </xf>
    <xf numFmtId="0" fontId="16" fillId="3" borderId="11" xfId="0" applyFont="1" applyFill="1" applyBorder="1" applyAlignment="1">
      <alignment horizontal="center" vertical="center"/>
    </xf>
    <xf numFmtId="0" fontId="16" fillId="0" borderId="7" xfId="0" applyFont="1" applyBorder="1" applyAlignment="1">
      <alignment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16" fillId="2" borderId="11" xfId="0" applyFont="1" applyFill="1" applyBorder="1" applyAlignment="1">
      <alignment horizontal="center" vertical="center"/>
    </xf>
    <xf numFmtId="0" fontId="8" fillId="3" borderId="11" xfId="0" applyFont="1" applyFill="1" applyBorder="1" applyAlignment="1">
      <alignment horizontal="center" vertical="center"/>
    </xf>
    <xf numFmtId="0" fontId="8" fillId="0" borderId="6" xfId="0" applyFont="1" applyBorder="1" applyAlignment="1">
      <alignment horizontal="right" vertical="center"/>
    </xf>
    <xf numFmtId="0" fontId="10" fillId="0" borderId="14" xfId="0" applyFont="1" applyBorder="1" applyAlignment="1">
      <alignment horizontal="right" vertical="center"/>
    </xf>
    <xf numFmtId="0" fontId="10" fillId="0" borderId="15" xfId="0" applyFont="1" applyBorder="1" applyAlignment="1">
      <alignment horizontal="right" vertical="center"/>
    </xf>
    <xf numFmtId="0" fontId="10" fillId="0" borderId="16" xfId="0" applyFont="1" applyBorder="1" applyAlignment="1">
      <alignment horizontal="right" vertical="center"/>
    </xf>
    <xf numFmtId="0" fontId="17" fillId="2" borderId="0" xfId="0" applyFont="1" applyFill="1"/>
    <xf numFmtId="176" fontId="17" fillId="0" borderId="0" xfId="0" applyNumberFormat="1" applyFont="1"/>
    <xf numFmtId="0" fontId="8" fillId="0" borderId="0" xfId="0" applyFont="1" applyAlignment="1">
      <alignment horizontal="left"/>
    </xf>
    <xf numFmtId="0" fontId="20" fillId="0" borderId="7" xfId="0" applyFont="1" applyBorder="1" applyAlignment="1">
      <alignment horizontal="left" vertical="center"/>
    </xf>
    <xf numFmtId="0" fontId="20" fillId="0" borderId="7" xfId="0" applyFont="1" applyBorder="1" applyAlignment="1">
      <alignment horizontal="left" vertical="center" wrapText="1"/>
    </xf>
    <xf numFmtId="0" fontId="2" fillId="2" borderId="1" xfId="0" applyFont="1" applyFill="1" applyBorder="1" applyAlignment="1">
      <alignment vertical="center"/>
    </xf>
    <xf numFmtId="0" fontId="0" fillId="2" borderId="2" xfId="0" applyFill="1" applyBorder="1" applyAlignment="1">
      <alignment vertical="center"/>
    </xf>
    <xf numFmtId="0" fontId="0" fillId="2" borderId="2" xfId="0" applyFill="1" applyBorder="1" applyAlignment="1">
      <alignment vertical="center" wrapText="1"/>
    </xf>
    <xf numFmtId="0" fontId="0" fillId="2" borderId="3" xfId="0" applyFill="1" applyBorder="1" applyAlignment="1">
      <alignment vertical="center"/>
    </xf>
    <xf numFmtId="0" fontId="8" fillId="2" borderId="7" xfId="0" applyFont="1" applyFill="1" applyBorder="1" applyAlignment="1">
      <alignment horizontal="center" vertical="center"/>
    </xf>
    <xf numFmtId="176" fontId="16" fillId="0" borderId="0" xfId="0" applyNumberFormat="1" applyFont="1" applyAlignment="1">
      <alignment vertical="center"/>
    </xf>
    <xf numFmtId="176" fontId="16" fillId="0" borderId="2" xfId="0" applyNumberFormat="1" applyFont="1" applyBorder="1" applyAlignment="1">
      <alignment vertical="center"/>
    </xf>
    <xf numFmtId="0" fontId="17" fillId="4" borderId="5" xfId="0" applyFont="1" applyFill="1" applyBorder="1"/>
    <xf numFmtId="176" fontId="17" fillId="4" borderId="5" xfId="0" applyNumberFormat="1" applyFont="1" applyFill="1" applyBorder="1" applyAlignment="1">
      <alignment horizontal="center" vertical="center"/>
    </xf>
    <xf numFmtId="0" fontId="16" fillId="0" borderId="7" xfId="0" applyFont="1" applyBorder="1" applyAlignment="1">
      <alignment vertical="center" wrapText="1"/>
    </xf>
    <xf numFmtId="0" fontId="22" fillId="0" borderId="0" xfId="0" applyFont="1" applyAlignment="1">
      <alignment horizontal="left" vertical="center"/>
    </xf>
    <xf numFmtId="0" fontId="8" fillId="0" borderId="15" xfId="0" applyFont="1" applyBorder="1" applyAlignment="1">
      <alignment horizontal="left" vertical="center" wrapText="1"/>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6"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horizontal="left" vertical="center" wrapText="1"/>
    </xf>
    <xf numFmtId="0" fontId="8" fillId="0" borderId="0" xfId="0" applyFont="1" applyAlignment="1">
      <alignment horizontal="left" vertical="center"/>
    </xf>
    <xf numFmtId="0" fontId="8" fillId="0" borderId="4" xfId="0" applyFont="1" applyBorder="1" applyAlignment="1">
      <alignment horizontal="center" vertical="center"/>
    </xf>
    <xf numFmtId="0" fontId="8" fillId="0" borderId="10" xfId="0" applyFont="1" applyBorder="1" applyAlignment="1">
      <alignment horizontal="center" vertical="center" wrapText="1"/>
    </xf>
    <xf numFmtId="0" fontId="8" fillId="0" borderId="17" xfId="0" applyFont="1" applyBorder="1" applyAlignment="1">
      <alignment horizontal="center" vertical="center"/>
    </xf>
    <xf numFmtId="177" fontId="8" fillId="0" borderId="16" xfId="0" applyNumberFormat="1" applyFont="1" applyBorder="1" applyAlignment="1">
      <alignment horizontal="right" vertical="center"/>
    </xf>
    <xf numFmtId="177" fontId="8" fillId="0" borderId="8" xfId="0" applyNumberFormat="1" applyFont="1" applyBorder="1" applyAlignment="1">
      <alignment horizontal="right" vertical="center"/>
    </xf>
    <xf numFmtId="177" fontId="8" fillId="0" borderId="15" xfId="0" applyNumberFormat="1" applyFont="1" applyBorder="1" applyAlignment="1">
      <alignment horizontal="right" vertical="center"/>
    </xf>
    <xf numFmtId="177" fontId="8" fillId="0" borderId="18" xfId="0" applyNumberFormat="1" applyFont="1" applyBorder="1" applyAlignment="1">
      <alignment horizontal="right" vertical="center"/>
    </xf>
    <xf numFmtId="0" fontId="8" fillId="0" borderId="18" xfId="0" applyFont="1" applyBorder="1" applyAlignment="1">
      <alignment horizontal="left" vertical="center"/>
    </xf>
    <xf numFmtId="0" fontId="8" fillId="0" borderId="5" xfId="0" applyFont="1" applyBorder="1" applyAlignment="1">
      <alignment vertical="center"/>
    </xf>
    <xf numFmtId="0" fontId="8" fillId="0" borderId="7" xfId="0" applyFont="1" applyBorder="1" applyAlignment="1">
      <alignment horizontal="left" vertical="center" wrapText="1"/>
    </xf>
    <xf numFmtId="176" fontId="8" fillId="2" borderId="6" xfId="0" applyNumberFormat="1" applyFont="1" applyFill="1" applyBorder="1" applyAlignment="1">
      <alignment horizontal="right" vertical="center"/>
    </xf>
    <xf numFmtId="0" fontId="8" fillId="2" borderId="9" xfId="0" applyFont="1" applyFill="1" applyBorder="1" applyAlignment="1">
      <alignment horizontal="right" vertical="center"/>
    </xf>
    <xf numFmtId="0" fontId="8" fillId="0" borderId="6" xfId="0" applyFont="1" applyBorder="1" applyAlignment="1">
      <alignment horizontal="center" vertical="center"/>
    </xf>
    <xf numFmtId="0" fontId="8" fillId="0" borderId="9" xfId="0" applyFont="1" applyBorder="1" applyAlignment="1">
      <alignment horizontal="center" vertical="center"/>
    </xf>
    <xf numFmtId="0" fontId="8" fillId="0" borderId="5" xfId="0" applyFont="1" applyBorder="1" applyAlignment="1">
      <alignment horizontal="center" vertical="center"/>
    </xf>
    <xf numFmtId="0" fontId="8" fillId="0" borderId="16" xfId="0" applyFont="1" applyBorder="1" applyAlignment="1">
      <alignment horizontal="left" vertical="center" wrapText="1"/>
    </xf>
    <xf numFmtId="0" fontId="8" fillId="0" borderId="8" xfId="0" applyFont="1" applyBorder="1" applyAlignment="1">
      <alignment horizontal="left" vertical="center" wrapText="1"/>
    </xf>
    <xf numFmtId="0" fontId="8" fillId="0" borderId="24" xfId="0" applyFont="1" applyBorder="1" applyAlignment="1">
      <alignment horizontal="left" vertical="center" wrapText="1"/>
    </xf>
    <xf numFmtId="0" fontId="8" fillId="0" borderId="15"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177" fontId="8" fillId="2" borderId="16" xfId="0" applyNumberFormat="1" applyFont="1" applyFill="1" applyBorder="1" applyAlignment="1">
      <alignment horizontal="right" vertical="center"/>
    </xf>
    <xf numFmtId="177" fontId="8" fillId="2" borderId="8" xfId="0" applyNumberFormat="1" applyFont="1" applyFill="1" applyBorder="1" applyAlignment="1">
      <alignment horizontal="right" vertical="center"/>
    </xf>
    <xf numFmtId="177" fontId="8" fillId="2" borderId="15" xfId="0" applyNumberFormat="1" applyFont="1" applyFill="1" applyBorder="1" applyAlignment="1">
      <alignment horizontal="right" vertical="center"/>
    </xf>
    <xf numFmtId="177" fontId="8" fillId="2" borderId="18" xfId="0" applyNumberFormat="1" applyFont="1" applyFill="1" applyBorder="1" applyAlignment="1">
      <alignment horizontal="right" vertical="center"/>
    </xf>
    <xf numFmtId="49" fontId="8" fillId="0" borderId="10" xfId="0" applyNumberFormat="1" applyFont="1" applyBorder="1" applyAlignment="1">
      <alignment horizontal="center" vertical="center" wrapText="1"/>
    </xf>
    <xf numFmtId="176" fontId="8" fillId="0" borderId="6" xfId="0" applyNumberFormat="1" applyFont="1" applyBorder="1" applyAlignment="1">
      <alignment vertical="center"/>
    </xf>
    <xf numFmtId="176" fontId="8" fillId="0" borderId="9" xfId="0" applyNumberFormat="1" applyFont="1" applyBorder="1" applyAlignment="1">
      <alignment vertical="center"/>
    </xf>
    <xf numFmtId="0" fontId="8" fillId="0" borderId="6" xfId="0" applyFont="1" applyBorder="1" applyAlignment="1">
      <alignment horizontal="left" vertical="center" wrapText="1"/>
    </xf>
    <xf numFmtId="0" fontId="8" fillId="0" borderId="9" xfId="0" applyFont="1" applyBorder="1" applyAlignment="1">
      <alignment horizontal="left" vertical="center" wrapText="1"/>
    </xf>
    <xf numFmtId="0" fontId="8" fillId="0" borderId="5" xfId="0" applyFont="1" applyBorder="1" applyAlignment="1">
      <alignment horizontal="left" vertical="center" wrapText="1"/>
    </xf>
    <xf numFmtId="0" fontId="8" fillId="0" borderId="21" xfId="0" applyFont="1" applyBorder="1" applyAlignment="1">
      <alignment horizontal="center" vertical="center"/>
    </xf>
    <xf numFmtId="0" fontId="8" fillId="0" borderId="22" xfId="0" applyFont="1" applyBorder="1" applyAlignment="1">
      <alignment horizontal="center" vertical="center"/>
    </xf>
    <xf numFmtId="49" fontId="8" fillId="0" borderId="7" xfId="0" applyNumberFormat="1" applyFont="1" applyBorder="1" applyAlignment="1">
      <alignment horizontal="center" vertical="center" wrapText="1"/>
    </xf>
    <xf numFmtId="0" fontId="8" fillId="0" borderId="7" xfId="0" applyFont="1" applyBorder="1" applyAlignment="1">
      <alignment horizontal="center" vertical="center"/>
    </xf>
    <xf numFmtId="176" fontId="8" fillId="0" borderId="6" xfId="0" applyNumberFormat="1" applyFont="1" applyBorder="1" applyAlignment="1">
      <alignment horizontal="right" vertical="center"/>
    </xf>
    <xf numFmtId="176" fontId="8" fillId="0" borderId="9" xfId="0" applyNumberFormat="1" applyFont="1" applyBorder="1" applyAlignment="1">
      <alignment horizontal="right" vertical="center"/>
    </xf>
    <xf numFmtId="49" fontId="8" fillId="0" borderId="7" xfId="0" applyNumberFormat="1" applyFont="1" applyBorder="1" applyAlignment="1">
      <alignment horizontal="center" vertical="center"/>
    </xf>
    <xf numFmtId="176" fontId="8" fillId="0" borderId="16" xfId="0" applyNumberFormat="1" applyFont="1" applyBorder="1" applyAlignment="1">
      <alignment horizontal="right" vertical="center"/>
    </xf>
    <xf numFmtId="176" fontId="8" fillId="0" borderId="8" xfId="0" applyNumberFormat="1" applyFont="1" applyBorder="1" applyAlignment="1">
      <alignment horizontal="right" vertical="center"/>
    </xf>
    <xf numFmtId="0" fontId="8" fillId="0" borderId="0" xfId="0" applyFont="1" applyAlignment="1">
      <alignment horizontal="left"/>
    </xf>
    <xf numFmtId="176" fontId="10" fillId="2" borderId="7" xfId="0" applyNumberFormat="1" applyFont="1" applyFill="1" applyBorder="1" applyAlignment="1">
      <alignment horizontal="right" vertical="center"/>
    </xf>
    <xf numFmtId="0" fontId="8" fillId="0" borderId="7" xfId="0" applyFont="1" applyBorder="1" applyAlignment="1">
      <alignment horizontal="left" vertical="center"/>
    </xf>
    <xf numFmtId="176" fontId="8" fillId="0" borderId="7" xfId="0" applyNumberFormat="1" applyFont="1" applyBorder="1" applyAlignment="1">
      <alignment horizontal="right" vertical="center"/>
    </xf>
    <xf numFmtId="0" fontId="8" fillId="0" borderId="24" xfId="0" applyFont="1" applyBorder="1" applyAlignment="1">
      <alignment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176" fontId="10" fillId="0" borderId="7" xfId="0" applyNumberFormat="1" applyFont="1" applyBorder="1" applyAlignment="1">
      <alignment horizontal="right" vertical="center"/>
    </xf>
    <xf numFmtId="0" fontId="10" fillId="0" borderId="7" xfId="0" applyFont="1" applyBorder="1" applyAlignment="1">
      <alignment horizontal="right" vertical="center"/>
    </xf>
    <xf numFmtId="177" fontId="10" fillId="0" borderId="7" xfId="0" applyNumberFormat="1" applyFont="1" applyBorder="1" applyAlignment="1">
      <alignment horizontal="right" vertical="center"/>
    </xf>
    <xf numFmtId="177" fontId="10" fillId="0" borderId="9" xfId="0" applyNumberFormat="1" applyFont="1" applyBorder="1" applyAlignment="1">
      <alignment horizontal="right" vertical="center"/>
    </xf>
    <xf numFmtId="177" fontId="10" fillId="0" borderId="6" xfId="0" applyNumberFormat="1" applyFont="1" applyBorder="1" applyAlignment="1">
      <alignment horizontal="right" vertical="center"/>
    </xf>
    <xf numFmtId="0" fontId="10" fillId="0" borderId="0" xfId="0" applyFont="1" applyAlignment="1">
      <alignment horizontal="left" vertical="center" wrapText="1"/>
    </xf>
    <xf numFmtId="0" fontId="8" fillId="3" borderId="0" xfId="0" applyFont="1" applyFill="1" applyAlignment="1">
      <alignment horizontal="right" vertical="center"/>
    </xf>
    <xf numFmtId="0" fontId="8" fillId="0" borderId="18" xfId="0" applyFont="1" applyBorder="1" applyAlignment="1">
      <alignment horizontal="right"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23" xfId="0" applyFont="1" applyBorder="1" applyAlignment="1">
      <alignment horizontal="right" vertical="center"/>
    </xf>
    <xf numFmtId="0" fontId="16" fillId="0" borderId="4" xfId="0" applyFont="1" applyBorder="1" applyAlignment="1">
      <alignment horizontal="center" vertical="center"/>
    </xf>
    <xf numFmtId="49" fontId="16" fillId="0" borderId="7" xfId="0" applyNumberFormat="1" applyFont="1" applyBorder="1" applyAlignment="1">
      <alignment vertical="center" wrapText="1"/>
    </xf>
    <xf numFmtId="0" fontId="16" fillId="0" borderId="7" xfId="0" applyFont="1" applyBorder="1" applyAlignment="1">
      <alignment vertical="center"/>
    </xf>
    <xf numFmtId="0" fontId="16" fillId="0" borderId="6" xfId="0" applyFont="1" applyBorder="1" applyAlignment="1">
      <alignment horizontal="left" vertical="center" wrapText="1"/>
    </xf>
    <xf numFmtId="0" fontId="16" fillId="0" borderId="9" xfId="0" applyFont="1" applyBorder="1" applyAlignment="1">
      <alignment horizontal="left" vertical="center" wrapText="1"/>
    </xf>
    <xf numFmtId="0" fontId="16" fillId="0" borderId="5" xfId="0" applyFont="1" applyBorder="1" applyAlignment="1">
      <alignment horizontal="left" vertical="center" wrapText="1"/>
    </xf>
    <xf numFmtId="176" fontId="16" fillId="0" borderId="15" xfId="0" applyNumberFormat="1" applyFont="1" applyBorder="1" applyAlignment="1">
      <alignment vertical="center"/>
    </xf>
    <xf numFmtId="176" fontId="16" fillId="0" borderId="18" xfId="0" applyNumberFormat="1" applyFont="1" applyBorder="1" applyAlignment="1">
      <alignment vertical="center"/>
    </xf>
    <xf numFmtId="176" fontId="16" fillId="0" borderId="6" xfId="0" applyNumberFormat="1" applyFont="1" applyBorder="1" applyAlignment="1">
      <alignment vertical="center"/>
    </xf>
    <xf numFmtId="176" fontId="16" fillId="0" borderId="9" xfId="0" applyNumberFormat="1" applyFont="1" applyBorder="1" applyAlignment="1">
      <alignment vertical="center"/>
    </xf>
    <xf numFmtId="0" fontId="16" fillId="0" borderId="19" xfId="0" applyFont="1" applyBorder="1" applyAlignment="1">
      <alignment vertical="center"/>
    </xf>
    <xf numFmtId="0" fontId="16" fillId="0" borderId="5" xfId="0" applyFont="1" applyBorder="1" applyAlignment="1">
      <alignment vertical="center"/>
    </xf>
    <xf numFmtId="0" fontId="16" fillId="0" borderId="0" xfId="0" applyFont="1" applyAlignment="1">
      <alignment horizontal="right"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20" xfId="0" applyFont="1" applyBorder="1" applyAlignment="1">
      <alignment horizontal="center" vertical="center"/>
    </xf>
    <xf numFmtId="0" fontId="16" fillId="0" borderId="9" xfId="0" applyFont="1" applyBorder="1" applyAlignment="1">
      <alignment horizontal="center" vertical="center"/>
    </xf>
    <xf numFmtId="176" fontId="17" fillId="2" borderId="9" xfId="0" applyNumberFormat="1" applyFont="1" applyFill="1" applyBorder="1" applyAlignment="1">
      <alignment horizontal="right"/>
    </xf>
    <xf numFmtId="0" fontId="17" fillId="2" borderId="9" xfId="0" applyFont="1" applyFill="1" applyBorder="1" applyAlignment="1">
      <alignment horizontal="right"/>
    </xf>
    <xf numFmtId="176" fontId="16" fillId="0" borderId="0" xfId="0" applyNumberFormat="1" applyFont="1" applyAlignment="1">
      <alignment vertical="center"/>
    </xf>
    <xf numFmtId="0" fontId="16" fillId="0" borderId="0" xfId="0" applyFont="1" applyAlignment="1">
      <alignment horizontal="left" vertical="center" wrapText="1"/>
    </xf>
    <xf numFmtId="0" fontId="17" fillId="0" borderId="0" xfId="0" applyFont="1" applyAlignment="1">
      <alignment horizontal="center" vertical="center"/>
    </xf>
    <xf numFmtId="49" fontId="16" fillId="0" borderId="7" xfId="0" applyNumberFormat="1" applyFont="1" applyBorder="1" applyAlignment="1">
      <alignment vertical="center"/>
    </xf>
    <xf numFmtId="49" fontId="13" fillId="0" borderId="10" xfId="0" applyNumberFormat="1" applyFont="1" applyBorder="1" applyAlignment="1">
      <alignment vertical="center" wrapText="1"/>
    </xf>
    <xf numFmtId="0" fontId="13" fillId="0" borderId="17" xfId="0" applyFont="1" applyBorder="1" applyAlignment="1">
      <alignment vertical="center" wrapText="1"/>
    </xf>
    <xf numFmtId="49" fontId="16" fillId="0" borderId="10" xfId="0" applyNumberFormat="1" applyFont="1" applyBorder="1" applyAlignment="1">
      <alignment vertical="center" wrapText="1"/>
    </xf>
    <xf numFmtId="49" fontId="16" fillId="0" borderId="17" xfId="0" applyNumberFormat="1" applyFont="1" applyBorder="1" applyAlignment="1">
      <alignment vertical="center" wrapText="1"/>
    </xf>
    <xf numFmtId="0" fontId="16" fillId="0" borderId="7" xfId="0" applyFont="1" applyBorder="1" applyAlignment="1">
      <alignment horizontal="left" vertical="center" wrapText="1"/>
    </xf>
    <xf numFmtId="176" fontId="17" fillId="4" borderId="9" xfId="0" applyNumberFormat="1" applyFont="1" applyFill="1" applyBorder="1" applyAlignment="1">
      <alignment horizontal="right"/>
    </xf>
    <xf numFmtId="176" fontId="17" fillId="4" borderId="9" xfId="0" applyNumberFormat="1" applyFont="1" applyFill="1" applyBorder="1"/>
    <xf numFmtId="0" fontId="17" fillId="4" borderId="9" xfId="0" applyFont="1" applyFill="1" applyBorder="1"/>
    <xf numFmtId="0" fontId="16" fillId="0" borderId="0" xfId="0" applyFont="1" applyAlignment="1">
      <alignment horizontal="right" vertical="center" wrapText="1"/>
    </xf>
    <xf numFmtId="0" fontId="0" fillId="0" borderId="0" xfId="0" applyAlignment="1">
      <alignment horizontal="right" vertical="center" wrapText="1"/>
    </xf>
    <xf numFmtId="14" fontId="16" fillId="3" borderId="27" xfId="0" applyNumberFormat="1" applyFont="1" applyFill="1" applyBorder="1" applyAlignment="1">
      <alignment horizontal="center" vertical="center"/>
    </xf>
    <xf numFmtId="14" fontId="16" fillId="3" borderId="28" xfId="0" applyNumberFormat="1" applyFont="1" applyFill="1" applyBorder="1" applyAlignment="1">
      <alignment horizontal="center" vertical="center"/>
    </xf>
    <xf numFmtId="14" fontId="16" fillId="3" borderId="29" xfId="0" applyNumberFormat="1" applyFont="1" applyFill="1" applyBorder="1" applyAlignment="1">
      <alignment horizontal="center" vertical="center"/>
    </xf>
    <xf numFmtId="14" fontId="16" fillId="3" borderId="30" xfId="0" applyNumberFormat="1" applyFont="1" applyFill="1" applyBorder="1" applyAlignment="1">
      <alignment horizontal="center" vertical="center"/>
    </xf>
    <xf numFmtId="14" fontId="16" fillId="3" borderId="31" xfId="0" applyNumberFormat="1" applyFont="1" applyFill="1" applyBorder="1" applyAlignment="1">
      <alignment horizontal="center" vertical="center"/>
    </xf>
    <xf numFmtId="14" fontId="16" fillId="3" borderId="32" xfId="0" applyNumberFormat="1" applyFont="1" applyFill="1" applyBorder="1" applyAlignment="1">
      <alignment horizontal="center" vertical="center"/>
    </xf>
    <xf numFmtId="176" fontId="16" fillId="0" borderId="0" xfId="0" applyNumberFormat="1" applyFont="1" applyAlignment="1">
      <alignment horizontal="center" vertical="center"/>
    </xf>
    <xf numFmtId="176" fontId="16" fillId="0" borderId="23" xfId="0" applyNumberFormat="1" applyFont="1" applyBorder="1" applyAlignment="1">
      <alignment horizontal="center" vertical="center"/>
    </xf>
    <xf numFmtId="0" fontId="13" fillId="0" borderId="0" xfId="0" applyFont="1" applyAlignment="1">
      <alignment horizontal="left" vertical="center"/>
    </xf>
    <xf numFmtId="176" fontId="17" fillId="2" borderId="9" xfId="0" applyNumberFormat="1" applyFont="1" applyFill="1" applyBorder="1"/>
    <xf numFmtId="0" fontId="17" fillId="2" borderId="9" xfId="0" applyFont="1" applyFill="1" applyBorder="1"/>
  </cellXfs>
  <cellStyles count="1">
    <cellStyle name="標準" xfId="0" builtinId="0"/>
  </cellStyles>
  <dxfs count="0"/>
  <tableStyles count="0" defaultTableStyle="TableStyleMedium9"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ECFF"/>
  </sheetPr>
  <dimension ref="A1:A21"/>
  <sheetViews>
    <sheetView zoomScaleNormal="100" workbookViewId="0">
      <selection activeCell="A18" sqref="A18"/>
    </sheetView>
  </sheetViews>
  <sheetFormatPr defaultRowHeight="23.25" customHeight="1" x14ac:dyDescent="0.15"/>
  <cols>
    <col min="1" max="1" width="141.875" style="1" customWidth="1"/>
    <col min="2" max="16384" width="9" style="1"/>
  </cols>
  <sheetData>
    <row r="1" spans="1:1" ht="23.25" customHeight="1" x14ac:dyDescent="0.15">
      <c r="A1" s="5" t="s">
        <v>30</v>
      </c>
    </row>
    <row r="2" spans="1:1" ht="23.25" customHeight="1" thickBot="1" x14ac:dyDescent="0.2">
      <c r="A2" s="5"/>
    </row>
    <row r="3" spans="1:1" ht="23.25" customHeight="1" x14ac:dyDescent="0.15">
      <c r="A3" s="2" t="s">
        <v>152</v>
      </c>
    </row>
    <row r="4" spans="1:1" ht="23.25" customHeight="1" x14ac:dyDescent="0.15">
      <c r="A4" s="3" t="s">
        <v>151</v>
      </c>
    </row>
    <row r="5" spans="1:1" ht="23.25" customHeight="1" x14ac:dyDescent="0.15">
      <c r="A5" s="3" t="s">
        <v>150</v>
      </c>
    </row>
    <row r="6" spans="1:1" ht="23.25" customHeight="1" x14ac:dyDescent="0.15">
      <c r="A6" s="3" t="s">
        <v>153</v>
      </c>
    </row>
    <row r="7" spans="1:1" ht="23.25" customHeight="1" x14ac:dyDescent="0.15">
      <c r="A7" s="3" t="s">
        <v>157</v>
      </c>
    </row>
    <row r="8" spans="1:1" ht="23.25" customHeight="1" x14ac:dyDescent="0.15">
      <c r="A8" s="3" t="s">
        <v>158</v>
      </c>
    </row>
    <row r="9" spans="1:1" ht="23.25" customHeight="1" x14ac:dyDescent="0.15">
      <c r="A9" s="6" t="s">
        <v>154</v>
      </c>
    </row>
    <row r="10" spans="1:1" ht="23.25" customHeight="1" x14ac:dyDescent="0.15">
      <c r="A10" s="6" t="s">
        <v>125</v>
      </c>
    </row>
    <row r="11" spans="1:1" ht="23.25" customHeight="1" thickBot="1" x14ac:dyDescent="0.2">
      <c r="A11" s="4" t="s">
        <v>35</v>
      </c>
    </row>
    <row r="13" spans="1:1" ht="23.25" customHeight="1" thickBot="1" x14ac:dyDescent="0.2"/>
    <row r="14" spans="1:1" ht="23.25" customHeight="1" x14ac:dyDescent="0.15">
      <c r="A14" s="74" t="s">
        <v>159</v>
      </c>
    </row>
    <row r="15" spans="1:1" ht="23.25" customHeight="1" x14ac:dyDescent="0.15">
      <c r="A15" s="75" t="s">
        <v>32</v>
      </c>
    </row>
    <row r="16" spans="1:1" ht="23.25" customHeight="1" x14ac:dyDescent="0.15">
      <c r="A16" s="75" t="s">
        <v>84</v>
      </c>
    </row>
    <row r="17" spans="1:1" ht="23.25" customHeight="1" x14ac:dyDescent="0.15">
      <c r="A17" s="75" t="s">
        <v>182</v>
      </c>
    </row>
    <row r="18" spans="1:1" ht="23.25" customHeight="1" x14ac:dyDescent="0.15">
      <c r="A18" s="76" t="s">
        <v>180</v>
      </c>
    </row>
    <row r="19" spans="1:1" ht="23.25" customHeight="1" x14ac:dyDescent="0.15">
      <c r="A19" s="75" t="s">
        <v>33</v>
      </c>
    </row>
    <row r="20" spans="1:1" ht="23.25" customHeight="1" x14ac:dyDescent="0.15">
      <c r="A20" s="75" t="s">
        <v>34</v>
      </c>
    </row>
    <row r="21" spans="1:1" ht="23.25" customHeight="1" thickBot="1" x14ac:dyDescent="0.2">
      <c r="A21" s="77" t="s">
        <v>181</v>
      </c>
    </row>
  </sheetData>
  <phoneticPr fontId="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ECFF"/>
  </sheetPr>
  <dimension ref="A1:J33"/>
  <sheetViews>
    <sheetView zoomScaleNormal="100" workbookViewId="0">
      <selection activeCell="M17" sqref="M17"/>
    </sheetView>
  </sheetViews>
  <sheetFormatPr defaultRowHeight="14.25" x14ac:dyDescent="0.15"/>
  <cols>
    <col min="1" max="1" width="2.625" style="14" customWidth="1"/>
    <col min="2" max="2" width="12.125" style="7" customWidth="1"/>
    <col min="3" max="3" width="28.125" style="14" customWidth="1"/>
    <col min="4" max="4" width="4.125" style="14" customWidth="1"/>
    <col min="5" max="5" width="3.625" style="14" customWidth="1"/>
    <col min="6" max="6" width="21.125" style="14" customWidth="1"/>
    <col min="7" max="7" width="8.625" style="7" customWidth="1"/>
    <col min="8" max="8" width="3.625" style="7" customWidth="1"/>
    <col min="9" max="9" width="2.625" style="7" customWidth="1"/>
    <col min="10" max="10" width="0.875" style="7" customWidth="1"/>
    <col min="11" max="16384" width="9" style="7"/>
  </cols>
  <sheetData>
    <row r="1" spans="1:10" ht="30" customHeight="1" x14ac:dyDescent="0.15">
      <c r="A1" s="88" t="s">
        <v>39</v>
      </c>
      <c r="B1" s="88"/>
      <c r="C1" s="88"/>
      <c r="D1" s="88"/>
      <c r="E1" s="88"/>
      <c r="F1" s="88"/>
      <c r="G1" s="88"/>
      <c r="H1" s="88"/>
      <c r="I1" s="88"/>
      <c r="J1" s="14"/>
    </row>
    <row r="2" spans="1:10" ht="15" customHeight="1" x14ac:dyDescent="0.15">
      <c r="A2" s="89" t="str">
        <f>③変動費!A2</f>
        <v>西暦　　  年 　 月　   日</v>
      </c>
      <c r="B2" s="89"/>
      <c r="C2" s="89"/>
      <c r="D2" s="89"/>
      <c r="E2" s="89"/>
      <c r="F2" s="89"/>
      <c r="G2" s="89"/>
      <c r="H2" s="89"/>
      <c r="I2" s="89"/>
      <c r="J2" s="10"/>
    </row>
    <row r="3" spans="1:10" ht="15" customHeight="1" x14ac:dyDescent="0.15">
      <c r="A3" s="10"/>
      <c r="B3" s="11"/>
      <c r="C3" s="10"/>
      <c r="D3" s="10"/>
      <c r="E3" s="10"/>
      <c r="F3" s="10"/>
      <c r="G3" s="8"/>
      <c r="H3" s="8"/>
      <c r="I3" s="8"/>
      <c r="J3" s="8"/>
    </row>
    <row r="4" spans="1:10" s="14" customFormat="1" ht="30" customHeight="1" x14ac:dyDescent="0.15">
      <c r="A4" s="12" t="s">
        <v>7</v>
      </c>
      <c r="B4" s="13" t="s">
        <v>8</v>
      </c>
      <c r="C4" s="90">
        <f>③変動費!C4</f>
        <v>0</v>
      </c>
      <c r="D4" s="90"/>
      <c r="E4" s="90"/>
      <c r="F4" s="90"/>
      <c r="G4" s="90"/>
      <c r="H4" s="90"/>
      <c r="I4" s="90"/>
      <c r="J4" s="90"/>
    </row>
    <row r="5" spans="1:10" s="14" customFormat="1" ht="18" customHeight="1" x14ac:dyDescent="0.15">
      <c r="A5" s="12" t="s">
        <v>9</v>
      </c>
      <c r="B5" s="13" t="s">
        <v>1</v>
      </c>
      <c r="C5" s="91">
        <f>③変動費!C5</f>
        <v>0</v>
      </c>
      <c r="D5" s="91"/>
      <c r="E5" s="91"/>
      <c r="F5" s="91"/>
      <c r="G5" s="91"/>
      <c r="H5" s="91"/>
      <c r="I5" s="91"/>
      <c r="J5" s="91"/>
    </row>
    <row r="6" spans="1:10" s="14" customFormat="1" ht="15" customHeight="1" x14ac:dyDescent="0.15">
      <c r="A6" s="12"/>
      <c r="B6" s="10"/>
      <c r="C6" s="15"/>
      <c r="D6" s="15"/>
      <c r="E6" s="15"/>
      <c r="F6" s="15"/>
      <c r="G6" s="10"/>
      <c r="H6" s="9"/>
      <c r="I6" s="9"/>
      <c r="J6" s="9"/>
    </row>
    <row r="7" spans="1:10" s="14" customFormat="1" ht="30" customHeight="1" x14ac:dyDescent="0.15">
      <c r="A7" s="12"/>
      <c r="B7" s="99" t="s">
        <v>109</v>
      </c>
      <c r="C7" s="99"/>
      <c r="D7" s="99"/>
      <c r="E7" s="99"/>
      <c r="F7" s="99"/>
      <c r="G7" s="99"/>
      <c r="H7" s="99"/>
      <c r="I7" s="99"/>
      <c r="J7" s="9"/>
    </row>
    <row r="8" spans="1:10" ht="30" customHeight="1" x14ac:dyDescent="0.15">
      <c r="A8" s="92" t="s">
        <v>15</v>
      </c>
      <c r="B8" s="93" t="s">
        <v>47</v>
      </c>
      <c r="C8" s="101" t="s">
        <v>6</v>
      </c>
      <c r="D8" s="101"/>
      <c r="E8" s="101"/>
      <c r="F8" s="101"/>
      <c r="G8" s="95">
        <v>300000</v>
      </c>
      <c r="H8" s="96"/>
      <c r="I8" s="100" t="s">
        <v>0</v>
      </c>
      <c r="J8" s="10"/>
    </row>
    <row r="9" spans="1:10" ht="30" customHeight="1" x14ac:dyDescent="0.15">
      <c r="A9" s="92"/>
      <c r="B9" s="94"/>
      <c r="C9" s="85" t="s">
        <v>36</v>
      </c>
      <c r="D9" s="86"/>
      <c r="E9" s="86"/>
      <c r="F9" s="87"/>
      <c r="G9" s="97"/>
      <c r="H9" s="98"/>
      <c r="I9" s="100"/>
      <c r="J9" s="10"/>
    </row>
    <row r="10" spans="1:10" ht="30" customHeight="1" x14ac:dyDescent="0.15">
      <c r="A10" s="92" t="s">
        <v>37</v>
      </c>
      <c r="B10" s="117" t="s">
        <v>46</v>
      </c>
      <c r="C10" s="120" t="s">
        <v>124</v>
      </c>
      <c r="D10" s="121"/>
      <c r="E10" s="121"/>
      <c r="F10" s="122"/>
      <c r="G10" s="118">
        <v>700000</v>
      </c>
      <c r="H10" s="119"/>
      <c r="I10" s="100" t="s">
        <v>0</v>
      </c>
      <c r="J10" s="10"/>
    </row>
    <row r="11" spans="1:10" ht="30" customHeight="1" x14ac:dyDescent="0.15">
      <c r="A11" s="92"/>
      <c r="B11" s="94"/>
      <c r="C11" s="85" t="s">
        <v>123</v>
      </c>
      <c r="D11" s="86"/>
      <c r="E11" s="86"/>
      <c r="F11" s="87"/>
      <c r="G11" s="118"/>
      <c r="H11" s="119"/>
      <c r="I11" s="100"/>
      <c r="J11" s="10"/>
    </row>
    <row r="12" spans="1:10" ht="12" customHeight="1" x14ac:dyDescent="0.15">
      <c r="A12" s="16"/>
      <c r="B12" s="104"/>
      <c r="C12" s="105"/>
      <c r="D12" s="105"/>
      <c r="E12" s="105"/>
      <c r="F12" s="105"/>
      <c r="G12" s="105"/>
      <c r="H12" s="105"/>
      <c r="I12" s="106"/>
      <c r="J12" s="10"/>
    </row>
    <row r="13" spans="1:10" ht="30" customHeight="1" x14ac:dyDescent="0.15">
      <c r="A13" s="16" t="s">
        <v>122</v>
      </c>
      <c r="B13" s="32" t="s">
        <v>63</v>
      </c>
      <c r="C13" s="104" t="s">
        <v>38</v>
      </c>
      <c r="D13" s="105"/>
      <c r="E13" s="105"/>
      <c r="F13" s="106"/>
      <c r="G13" s="102">
        <f>SUM(G8:H12)</f>
        <v>1000000</v>
      </c>
      <c r="H13" s="103"/>
      <c r="I13" s="30" t="s">
        <v>0</v>
      </c>
      <c r="J13" s="15"/>
    </row>
    <row r="14" spans="1:10" ht="17.25" customHeight="1" x14ac:dyDescent="0.15">
      <c r="A14" s="10"/>
      <c r="B14" s="91"/>
      <c r="C14" s="91"/>
      <c r="D14" s="91"/>
      <c r="E14" s="91"/>
      <c r="F14" s="91"/>
      <c r="G14" s="91"/>
      <c r="H14" s="91"/>
      <c r="I14" s="91"/>
      <c r="J14" s="91"/>
    </row>
    <row r="15" spans="1:10" s="14" customFormat="1" ht="30" customHeight="1" x14ac:dyDescent="0.15">
      <c r="A15" s="12"/>
      <c r="B15" s="86" t="s">
        <v>110</v>
      </c>
      <c r="C15" s="99"/>
      <c r="D15" s="99"/>
      <c r="E15" s="99"/>
      <c r="F15" s="99"/>
      <c r="G15" s="99"/>
      <c r="H15" s="99"/>
      <c r="I15" s="99"/>
      <c r="J15" s="10"/>
    </row>
    <row r="16" spans="1:10" ht="30" customHeight="1" x14ac:dyDescent="0.15">
      <c r="A16" s="92" t="s">
        <v>17</v>
      </c>
      <c r="B16" s="93" t="s">
        <v>62</v>
      </c>
      <c r="C16" s="107" t="s">
        <v>6</v>
      </c>
      <c r="D16" s="108"/>
      <c r="E16" s="108"/>
      <c r="F16" s="109"/>
      <c r="G16" s="113">
        <v>100000</v>
      </c>
      <c r="H16" s="114"/>
      <c r="I16" s="100" t="s">
        <v>0</v>
      </c>
      <c r="J16" s="10"/>
    </row>
    <row r="17" spans="1:10" ht="30" customHeight="1" x14ac:dyDescent="0.15">
      <c r="A17" s="92"/>
      <c r="B17" s="94"/>
      <c r="C17" s="110" t="s">
        <v>61</v>
      </c>
      <c r="D17" s="111"/>
      <c r="E17" s="111"/>
      <c r="F17" s="112"/>
      <c r="G17" s="115"/>
      <c r="H17" s="116"/>
      <c r="I17" s="100"/>
      <c r="J17" s="10"/>
    </row>
    <row r="18" spans="1:10" ht="8.1" customHeight="1" x14ac:dyDescent="0.15">
      <c r="A18" s="10"/>
      <c r="B18" s="10"/>
      <c r="C18" s="29"/>
      <c r="D18" s="10"/>
      <c r="E18" s="10"/>
      <c r="F18" s="10"/>
      <c r="G18" s="31"/>
      <c r="H18" s="31"/>
      <c r="I18" s="8"/>
      <c r="J18" s="8"/>
    </row>
    <row r="19" spans="1:10" ht="8.1" customHeight="1" x14ac:dyDescent="0.15">
      <c r="A19" s="10"/>
      <c r="B19" s="10"/>
      <c r="C19" s="29"/>
      <c r="D19" s="10"/>
      <c r="E19" s="10"/>
      <c r="F19" s="10"/>
      <c r="G19" s="31"/>
      <c r="H19" s="31"/>
      <c r="I19" s="8"/>
      <c r="J19" s="8"/>
    </row>
    <row r="20" spans="1:10" x14ac:dyDescent="0.15">
      <c r="B20" s="27"/>
      <c r="C20" s="28"/>
      <c r="D20" s="28"/>
      <c r="E20" s="28"/>
      <c r="F20" s="28"/>
      <c r="G20" s="27"/>
      <c r="H20" s="27"/>
    </row>
    <row r="21" spans="1:10" x14ac:dyDescent="0.15">
      <c r="B21" s="8" t="s">
        <v>98</v>
      </c>
      <c r="C21" s="28"/>
      <c r="D21" s="28"/>
      <c r="E21" s="28"/>
      <c r="F21" s="28"/>
      <c r="G21" s="27"/>
      <c r="H21" s="27"/>
    </row>
    <row r="22" spans="1:10" x14ac:dyDescent="0.15">
      <c r="B22" s="27"/>
      <c r="C22" s="28"/>
      <c r="D22" s="28"/>
      <c r="E22" s="28"/>
      <c r="F22" s="28"/>
      <c r="G22" s="27"/>
      <c r="H22" s="27"/>
    </row>
    <row r="23" spans="1:10" x14ac:dyDescent="0.15">
      <c r="B23" s="27"/>
      <c r="C23" s="28"/>
      <c r="D23" s="28"/>
      <c r="E23" s="28"/>
      <c r="F23" s="28"/>
      <c r="G23" s="27"/>
      <c r="H23" s="27"/>
    </row>
    <row r="24" spans="1:10" x14ac:dyDescent="0.15">
      <c r="B24" s="27"/>
      <c r="C24" s="28"/>
      <c r="D24" s="28"/>
      <c r="E24" s="28"/>
      <c r="F24" s="28"/>
      <c r="G24" s="27"/>
      <c r="H24" s="27"/>
    </row>
    <row r="25" spans="1:10" x14ac:dyDescent="0.15">
      <c r="B25" s="27"/>
      <c r="C25" s="28"/>
      <c r="D25" s="28"/>
      <c r="E25" s="28"/>
      <c r="F25" s="28"/>
      <c r="G25" s="27"/>
      <c r="H25" s="27"/>
    </row>
    <row r="26" spans="1:10" x14ac:dyDescent="0.15">
      <c r="B26" s="27"/>
      <c r="C26" s="28"/>
      <c r="D26" s="28"/>
      <c r="E26" s="28"/>
      <c r="F26" s="28"/>
      <c r="G26" s="27"/>
      <c r="H26" s="27"/>
    </row>
    <row r="27" spans="1:10" x14ac:dyDescent="0.15">
      <c r="B27" s="27"/>
      <c r="C27" s="28"/>
      <c r="D27" s="28"/>
      <c r="E27" s="28"/>
      <c r="F27" s="28"/>
      <c r="G27" s="27"/>
      <c r="H27" s="27"/>
    </row>
    <row r="28" spans="1:10" x14ac:dyDescent="0.15">
      <c r="B28" s="27"/>
      <c r="C28" s="28"/>
      <c r="D28" s="28"/>
      <c r="E28" s="28"/>
      <c r="F28" s="28"/>
      <c r="G28" s="27"/>
      <c r="H28" s="27"/>
    </row>
    <row r="29" spans="1:10" x14ac:dyDescent="0.15">
      <c r="B29" s="27"/>
      <c r="C29" s="28"/>
      <c r="D29" s="28"/>
      <c r="E29" s="28"/>
      <c r="F29" s="28"/>
      <c r="G29" s="27"/>
      <c r="H29" s="27"/>
    </row>
    <row r="30" spans="1:10" x14ac:dyDescent="0.15">
      <c r="B30" s="27"/>
      <c r="C30" s="28"/>
      <c r="D30" s="28"/>
      <c r="E30" s="28"/>
      <c r="F30" s="28"/>
      <c r="G30" s="27"/>
      <c r="H30" s="27"/>
    </row>
    <row r="31" spans="1:10" x14ac:dyDescent="0.15">
      <c r="B31" s="27"/>
      <c r="C31" s="28"/>
      <c r="D31" s="28"/>
      <c r="E31" s="28"/>
      <c r="F31" s="28"/>
      <c r="G31" s="27"/>
      <c r="H31" s="27"/>
    </row>
    <row r="32" spans="1:10" x14ac:dyDescent="0.15">
      <c r="B32" s="27"/>
      <c r="C32" s="28"/>
      <c r="D32" s="28"/>
      <c r="E32" s="28"/>
      <c r="F32" s="28"/>
      <c r="G32" s="27"/>
      <c r="H32" s="27"/>
    </row>
    <row r="33" spans="2:8" x14ac:dyDescent="0.15">
      <c r="B33" s="27"/>
      <c r="C33" s="28"/>
      <c r="D33" s="28"/>
      <c r="E33" s="28"/>
      <c r="F33" s="28"/>
      <c r="G33" s="27"/>
      <c r="H33" s="27"/>
    </row>
  </sheetData>
  <mergeCells count="28">
    <mergeCell ref="G13:H13"/>
    <mergeCell ref="I10:I11"/>
    <mergeCell ref="B14:J14"/>
    <mergeCell ref="C13:F13"/>
    <mergeCell ref="A16:A17"/>
    <mergeCell ref="B16:B17"/>
    <mergeCell ref="C16:F16"/>
    <mergeCell ref="C17:F17"/>
    <mergeCell ref="B12:I12"/>
    <mergeCell ref="B15:I15"/>
    <mergeCell ref="G16:H17"/>
    <mergeCell ref="I16:I17"/>
    <mergeCell ref="A10:A11"/>
    <mergeCell ref="B10:B11"/>
    <mergeCell ref="G10:H11"/>
    <mergeCell ref="C10:F10"/>
    <mergeCell ref="C11:F11"/>
    <mergeCell ref="A1:I1"/>
    <mergeCell ref="A2:I2"/>
    <mergeCell ref="C4:J4"/>
    <mergeCell ref="C5:J5"/>
    <mergeCell ref="A8:A9"/>
    <mergeCell ref="B8:B9"/>
    <mergeCell ref="G8:H9"/>
    <mergeCell ref="B7:I7"/>
    <mergeCell ref="I8:I9"/>
    <mergeCell ref="C8:F8"/>
    <mergeCell ref="C9:F9"/>
  </mergeCells>
  <phoneticPr fontId="1"/>
  <pageMargins left="0.6692913385826772" right="0.31496062992125984" top="0.43307086614173229" bottom="0.15748031496062992" header="0.27559055118110237" footer="0.19685039370078741"/>
  <pageSetup paperSize="9" orientation="portrait" horizontalDpi="360" verticalDpi="36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ECFF"/>
  </sheetPr>
  <dimension ref="A1:M30"/>
  <sheetViews>
    <sheetView zoomScaleNormal="100" workbookViewId="0">
      <selection activeCell="C21" sqref="C21"/>
    </sheetView>
  </sheetViews>
  <sheetFormatPr defaultRowHeight="14.25" x14ac:dyDescent="0.15"/>
  <cols>
    <col min="1" max="1" width="2.625" style="14" customWidth="1"/>
    <col min="2" max="2" width="14.625" style="7" customWidth="1"/>
    <col min="3" max="3" width="30.5" style="14" customWidth="1"/>
    <col min="4" max="4" width="21.125" style="14" customWidth="1"/>
    <col min="5" max="5" width="4.125" style="14" customWidth="1"/>
    <col min="6" max="6" width="3.625" style="14" customWidth="1"/>
    <col min="7" max="7" width="8.625" style="7" customWidth="1"/>
    <col min="8" max="8" width="3.625" style="7" customWidth="1"/>
    <col min="9" max="9" width="2.625" style="7" customWidth="1"/>
    <col min="10" max="10" width="0.875" style="7" customWidth="1"/>
    <col min="11" max="11" width="2.625" style="7" customWidth="1"/>
    <col min="12" max="12" width="12.875" style="7" bestFit="1" customWidth="1"/>
    <col min="13" max="13" width="113.5" style="71" customWidth="1"/>
    <col min="14" max="14" width="0" style="7" hidden="1" customWidth="1"/>
    <col min="15" max="16384" width="9" style="7"/>
  </cols>
  <sheetData>
    <row r="1" spans="1:13" ht="30" customHeight="1" x14ac:dyDescent="0.15">
      <c r="A1" s="88" t="s">
        <v>40</v>
      </c>
      <c r="B1" s="88"/>
      <c r="C1" s="88"/>
      <c r="D1" s="88"/>
      <c r="E1" s="88"/>
      <c r="F1" s="88"/>
      <c r="G1" s="88"/>
      <c r="H1" s="88"/>
      <c r="I1" s="88"/>
      <c r="J1" s="14"/>
      <c r="M1" s="7"/>
    </row>
    <row r="2" spans="1:13" ht="15" customHeight="1" x14ac:dyDescent="0.15">
      <c r="A2" s="89" t="str">
        <f>③変動費!A2</f>
        <v>西暦　　  年 　 月　   日</v>
      </c>
      <c r="B2" s="89"/>
      <c r="C2" s="89"/>
      <c r="D2" s="89"/>
      <c r="E2" s="89"/>
      <c r="F2" s="89"/>
      <c r="G2" s="89"/>
      <c r="H2" s="89"/>
      <c r="I2" s="89"/>
      <c r="J2" s="10"/>
      <c r="M2" s="7"/>
    </row>
    <row r="3" spans="1:13" ht="15" customHeight="1" x14ac:dyDescent="0.15">
      <c r="A3" s="10"/>
      <c r="B3" s="11"/>
      <c r="C3" s="10"/>
      <c r="D3" s="10"/>
      <c r="E3" s="10"/>
      <c r="F3" s="10"/>
      <c r="G3" s="8"/>
      <c r="H3" s="8"/>
      <c r="I3" s="8"/>
      <c r="J3" s="8"/>
      <c r="M3" s="7"/>
    </row>
    <row r="4" spans="1:13" s="14" customFormat="1" ht="30" customHeight="1" x14ac:dyDescent="0.15">
      <c r="A4" s="12" t="s">
        <v>7</v>
      </c>
      <c r="B4" s="13" t="s">
        <v>8</v>
      </c>
      <c r="C4" s="90">
        <f>③変動費!C4</f>
        <v>0</v>
      </c>
      <c r="D4" s="90"/>
      <c r="E4" s="90"/>
      <c r="F4" s="90"/>
      <c r="G4" s="90"/>
      <c r="H4" s="90"/>
      <c r="I4" s="90"/>
      <c r="J4" s="90"/>
    </row>
    <row r="5" spans="1:13" s="14" customFormat="1" ht="18" customHeight="1" x14ac:dyDescent="0.15">
      <c r="A5" s="12" t="s">
        <v>9</v>
      </c>
      <c r="B5" s="13" t="s">
        <v>1</v>
      </c>
      <c r="C5" s="91">
        <f>③変動費!C5</f>
        <v>0</v>
      </c>
      <c r="D5" s="91"/>
      <c r="E5" s="91"/>
      <c r="F5" s="91"/>
      <c r="G5" s="91"/>
      <c r="H5" s="91"/>
      <c r="I5" s="91"/>
      <c r="J5" s="91"/>
    </row>
    <row r="6" spans="1:13" s="14" customFormat="1" ht="15" customHeight="1" x14ac:dyDescent="0.15">
      <c r="A6" s="12"/>
      <c r="B6" s="10"/>
      <c r="C6" s="15"/>
      <c r="D6" s="15"/>
      <c r="E6" s="15"/>
      <c r="F6" s="15"/>
      <c r="G6" s="10"/>
      <c r="H6" s="9"/>
      <c r="I6" s="9"/>
      <c r="J6" s="9"/>
    </row>
    <row r="7" spans="1:13" s="14" customFormat="1" ht="15" customHeight="1" thickBot="1" x14ac:dyDescent="0.2">
      <c r="A7" s="12"/>
      <c r="B7" s="10"/>
      <c r="C7" s="15"/>
      <c r="D7" s="15"/>
      <c r="E7" s="15"/>
      <c r="F7" s="15"/>
      <c r="G7" s="10"/>
      <c r="H7" s="9"/>
      <c r="I7" s="9"/>
      <c r="J7" s="9"/>
      <c r="K7" s="9"/>
      <c r="M7" s="29"/>
    </row>
    <row r="8" spans="1:13" s="14" customFormat="1" ht="20.100000000000001" customHeight="1" thickBot="1" x14ac:dyDescent="0.2">
      <c r="A8" s="12"/>
      <c r="B8" s="10"/>
      <c r="C8" s="89" t="s">
        <v>139</v>
      </c>
      <c r="D8" s="89"/>
      <c r="E8" s="89"/>
      <c r="F8" s="89"/>
      <c r="G8" s="64"/>
      <c r="H8" s="123" t="s">
        <v>10</v>
      </c>
      <c r="I8" s="124"/>
      <c r="J8" s="9"/>
      <c r="K8" s="9"/>
      <c r="M8" s="72" t="s">
        <v>140</v>
      </c>
    </row>
    <row r="9" spans="1:13" ht="30" customHeight="1" x14ac:dyDescent="0.15">
      <c r="A9" s="92" t="s">
        <v>15</v>
      </c>
      <c r="B9" s="125" t="s">
        <v>24</v>
      </c>
      <c r="C9" s="120" t="s">
        <v>2</v>
      </c>
      <c r="D9" s="121"/>
      <c r="E9" s="121"/>
      <c r="F9" s="122"/>
      <c r="G9" s="127">
        <f>G8*6000</f>
        <v>0</v>
      </c>
      <c r="H9" s="128"/>
      <c r="I9" s="100" t="s">
        <v>0</v>
      </c>
      <c r="J9" s="10"/>
      <c r="K9" s="10"/>
      <c r="M9" s="42"/>
    </row>
    <row r="10" spans="1:13" ht="30" customHeight="1" x14ac:dyDescent="0.15">
      <c r="A10" s="92"/>
      <c r="B10" s="126"/>
      <c r="C10" s="120" t="s">
        <v>141</v>
      </c>
      <c r="D10" s="121"/>
      <c r="E10" s="121"/>
      <c r="F10" s="122"/>
      <c r="G10" s="127"/>
      <c r="H10" s="128"/>
      <c r="I10" s="100"/>
      <c r="J10" s="10"/>
      <c r="K10" s="10"/>
      <c r="M10" s="42"/>
    </row>
    <row r="11" spans="1:13" ht="30" customHeight="1" x14ac:dyDescent="0.15">
      <c r="A11" s="92" t="s">
        <v>142</v>
      </c>
      <c r="B11" s="129" t="s">
        <v>20</v>
      </c>
      <c r="C11" s="120" t="s">
        <v>134</v>
      </c>
      <c r="D11" s="121"/>
      <c r="E11" s="121"/>
      <c r="F11" s="122"/>
      <c r="G11" s="127">
        <f>ROUNDDOWN((G9)*0.1,0)</f>
        <v>0</v>
      </c>
      <c r="H11" s="128"/>
      <c r="I11" s="100" t="s">
        <v>0</v>
      </c>
      <c r="J11" s="10"/>
      <c r="K11" s="10"/>
      <c r="M11" s="42"/>
    </row>
    <row r="12" spans="1:13" ht="30" customHeight="1" x14ac:dyDescent="0.15">
      <c r="A12" s="92"/>
      <c r="B12" s="126"/>
      <c r="C12" s="120" t="s">
        <v>147</v>
      </c>
      <c r="D12" s="121"/>
      <c r="E12" s="121"/>
      <c r="F12" s="122"/>
      <c r="G12" s="130"/>
      <c r="H12" s="131"/>
      <c r="I12" s="100"/>
      <c r="J12" s="10"/>
      <c r="K12" s="10"/>
      <c r="M12" s="42"/>
    </row>
    <row r="13" spans="1:13" ht="30" customHeight="1" x14ac:dyDescent="0.15">
      <c r="A13" s="92" t="s">
        <v>16</v>
      </c>
      <c r="B13" s="129" t="s">
        <v>21</v>
      </c>
      <c r="C13" s="120" t="s">
        <v>145</v>
      </c>
      <c r="D13" s="121"/>
      <c r="E13" s="121"/>
      <c r="F13" s="122"/>
      <c r="G13" s="127">
        <f>ROUNDDOWN((G9+G11)*0.3,0)</f>
        <v>0</v>
      </c>
      <c r="H13" s="128"/>
      <c r="I13" s="100" t="s">
        <v>0</v>
      </c>
      <c r="J13" s="10"/>
      <c r="K13" s="10"/>
      <c r="M13" s="42"/>
    </row>
    <row r="14" spans="1:13" ht="30" customHeight="1" x14ac:dyDescent="0.15">
      <c r="A14" s="92"/>
      <c r="B14" s="126"/>
      <c r="C14" s="107" t="s">
        <v>144</v>
      </c>
      <c r="D14" s="108"/>
      <c r="E14" s="108"/>
      <c r="F14" s="109"/>
      <c r="G14" s="130"/>
      <c r="H14" s="131"/>
      <c r="I14" s="136"/>
      <c r="J14" s="10"/>
      <c r="K14" s="19"/>
      <c r="M14" s="42"/>
    </row>
    <row r="15" spans="1:13" ht="30" customHeight="1" x14ac:dyDescent="0.15">
      <c r="A15" s="10" t="s">
        <v>143</v>
      </c>
      <c r="B15" s="32" t="s">
        <v>148</v>
      </c>
      <c r="C15" s="101" t="s">
        <v>74</v>
      </c>
      <c r="D15" s="134"/>
      <c r="E15" s="134"/>
      <c r="F15" s="134"/>
      <c r="G15" s="135">
        <f>SUM(G9:H14)</f>
        <v>0</v>
      </c>
      <c r="H15" s="135"/>
      <c r="I15" s="24" t="s">
        <v>0</v>
      </c>
      <c r="J15" s="65"/>
      <c r="K15" s="15"/>
      <c r="L15" s="17"/>
      <c r="M15" s="42"/>
    </row>
    <row r="16" spans="1:13" ht="30" customHeight="1" x14ac:dyDescent="0.15">
      <c r="A16" s="10" t="s">
        <v>18</v>
      </c>
      <c r="B16" s="32" t="s">
        <v>146</v>
      </c>
      <c r="C16" s="101" t="s">
        <v>149</v>
      </c>
      <c r="D16" s="134"/>
      <c r="E16" s="134"/>
      <c r="F16" s="134"/>
      <c r="G16" s="133">
        <f>IF(G15&gt;150000,150000,(G9+G11+G13))</f>
        <v>0</v>
      </c>
      <c r="H16" s="133"/>
      <c r="I16" s="24" t="s">
        <v>0</v>
      </c>
      <c r="J16" s="65"/>
      <c r="K16" s="15"/>
      <c r="L16" s="17"/>
      <c r="M16" s="72" t="s">
        <v>160</v>
      </c>
    </row>
    <row r="17" spans="2:9" x14ac:dyDescent="0.15">
      <c r="B17" s="27"/>
      <c r="C17" s="28"/>
      <c r="D17" s="28"/>
      <c r="E17" s="28"/>
      <c r="F17" s="28"/>
      <c r="G17" s="27"/>
      <c r="H17" s="27"/>
    </row>
    <row r="18" spans="2:9" x14ac:dyDescent="0.15">
      <c r="B18" s="132" t="s">
        <v>98</v>
      </c>
      <c r="C18" s="132"/>
      <c r="D18" s="132"/>
      <c r="E18" s="132"/>
      <c r="F18" s="132"/>
      <c r="G18" s="132"/>
      <c r="H18" s="132"/>
      <c r="I18" s="132"/>
    </row>
    <row r="19" spans="2:9" x14ac:dyDescent="0.15">
      <c r="B19" s="27"/>
      <c r="C19" s="28"/>
      <c r="D19" s="28"/>
      <c r="E19" s="28"/>
      <c r="F19" s="28"/>
      <c r="G19" s="27"/>
      <c r="H19" s="27"/>
    </row>
    <row r="20" spans="2:9" x14ac:dyDescent="0.15">
      <c r="B20" s="27"/>
      <c r="C20" s="28"/>
      <c r="D20" s="28"/>
      <c r="E20" s="28"/>
      <c r="F20" s="28"/>
      <c r="G20" s="27"/>
      <c r="H20" s="27"/>
    </row>
    <row r="21" spans="2:9" x14ac:dyDescent="0.15">
      <c r="B21" s="27"/>
      <c r="C21" s="28"/>
      <c r="D21" s="28"/>
      <c r="E21" s="28"/>
      <c r="F21" s="28"/>
      <c r="G21" s="27"/>
      <c r="H21" s="27"/>
    </row>
    <row r="22" spans="2:9" x14ac:dyDescent="0.15">
      <c r="B22" s="27"/>
      <c r="C22" s="28"/>
      <c r="D22" s="28"/>
      <c r="E22" s="28"/>
      <c r="F22" s="28"/>
      <c r="G22" s="27"/>
      <c r="H22" s="27"/>
    </row>
    <row r="23" spans="2:9" x14ac:dyDescent="0.15">
      <c r="B23" s="27"/>
      <c r="C23" s="28"/>
      <c r="D23" s="28"/>
      <c r="E23" s="28"/>
      <c r="F23" s="28"/>
      <c r="G23" s="27"/>
      <c r="H23" s="27"/>
    </row>
    <row r="24" spans="2:9" x14ac:dyDescent="0.15">
      <c r="B24" s="27"/>
      <c r="C24" s="28"/>
      <c r="D24" s="28"/>
      <c r="E24" s="28"/>
      <c r="F24" s="28"/>
      <c r="G24" s="27"/>
      <c r="H24" s="27"/>
    </row>
    <row r="25" spans="2:9" x14ac:dyDescent="0.15">
      <c r="B25" s="27"/>
      <c r="C25" s="28"/>
      <c r="D25" s="28"/>
      <c r="E25" s="28"/>
      <c r="F25" s="28"/>
      <c r="G25" s="27"/>
      <c r="H25" s="27"/>
    </row>
    <row r="26" spans="2:9" x14ac:dyDescent="0.15">
      <c r="B26" s="27"/>
      <c r="C26" s="28"/>
      <c r="D26" s="28"/>
      <c r="E26" s="28"/>
      <c r="F26" s="28"/>
      <c r="G26" s="27"/>
      <c r="H26" s="27"/>
    </row>
    <row r="27" spans="2:9" x14ac:dyDescent="0.15">
      <c r="B27" s="27"/>
      <c r="C27" s="28"/>
      <c r="D27" s="28"/>
      <c r="E27" s="28"/>
      <c r="F27" s="28"/>
      <c r="G27" s="27"/>
      <c r="H27" s="27"/>
    </row>
    <row r="28" spans="2:9" x14ac:dyDescent="0.15">
      <c r="B28" s="27"/>
      <c r="C28" s="28"/>
      <c r="D28" s="28"/>
      <c r="E28" s="28"/>
      <c r="F28" s="28"/>
      <c r="G28" s="27"/>
      <c r="H28" s="27"/>
    </row>
    <row r="29" spans="2:9" x14ac:dyDescent="0.15">
      <c r="B29" s="27"/>
      <c r="C29" s="28"/>
      <c r="D29" s="28"/>
      <c r="E29" s="28"/>
      <c r="F29" s="28"/>
      <c r="G29" s="27"/>
      <c r="H29" s="27"/>
    </row>
    <row r="30" spans="2:9" x14ac:dyDescent="0.15">
      <c r="B30" s="27"/>
      <c r="C30" s="28"/>
      <c r="D30" s="28"/>
      <c r="E30" s="28"/>
      <c r="F30" s="28"/>
      <c r="G30" s="27"/>
      <c r="H30" s="27"/>
    </row>
  </sheetData>
  <mergeCells count="29">
    <mergeCell ref="B18:I18"/>
    <mergeCell ref="G16:H16"/>
    <mergeCell ref="C16:F16"/>
    <mergeCell ref="A1:I1"/>
    <mergeCell ref="A2:I2"/>
    <mergeCell ref="C4:J4"/>
    <mergeCell ref="C5:J5"/>
    <mergeCell ref="C15:F15"/>
    <mergeCell ref="G15:H15"/>
    <mergeCell ref="A13:A14"/>
    <mergeCell ref="B13:B14"/>
    <mergeCell ref="C13:F13"/>
    <mergeCell ref="G13:H14"/>
    <mergeCell ref="I13:I14"/>
    <mergeCell ref="C14:F14"/>
    <mergeCell ref="A11:A12"/>
    <mergeCell ref="B11:B12"/>
    <mergeCell ref="C11:F11"/>
    <mergeCell ref="G11:H12"/>
    <mergeCell ref="I11:I12"/>
    <mergeCell ref="C12:F12"/>
    <mergeCell ref="C8:F8"/>
    <mergeCell ref="H8:I8"/>
    <mergeCell ref="A9:A10"/>
    <mergeCell ref="B9:B10"/>
    <mergeCell ref="C9:F9"/>
    <mergeCell ref="G9:H10"/>
    <mergeCell ref="I9:I10"/>
    <mergeCell ref="C10:F10"/>
  </mergeCells>
  <phoneticPr fontId="1"/>
  <pageMargins left="0.6692913385826772" right="0.31496062992125984" top="0.43307086614173229" bottom="0.15748031496062992" header="0.27559055118110237" footer="0.19685039370078741"/>
  <pageSetup paperSize="9" orientation="portrait" horizontalDpi="360" verticalDpi="36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ECFF"/>
  </sheetPr>
  <dimension ref="A1:M49"/>
  <sheetViews>
    <sheetView topLeftCell="A16" zoomScaleNormal="100" workbookViewId="0">
      <selection activeCell="K40" sqref="K40"/>
    </sheetView>
  </sheetViews>
  <sheetFormatPr defaultRowHeight="14.25" x14ac:dyDescent="0.15"/>
  <cols>
    <col min="1" max="1" width="2.625" style="14" customWidth="1"/>
    <col min="2" max="2" width="14.625" style="7" customWidth="1"/>
    <col min="3" max="3" width="30.5" style="14" customWidth="1"/>
    <col min="4" max="4" width="21.125" style="14" customWidth="1"/>
    <col min="5" max="5" width="4.125" style="14" customWidth="1"/>
    <col min="6" max="6" width="3.625" style="14" customWidth="1"/>
    <col min="7" max="7" width="8.625" style="7" customWidth="1"/>
    <col min="8" max="8" width="3.625" style="7" customWidth="1"/>
    <col min="9" max="9" width="2.625" style="7" customWidth="1"/>
    <col min="10" max="10" width="0.875" style="7" customWidth="1"/>
    <col min="11" max="11" width="2.625" style="7" customWidth="1"/>
    <col min="12" max="12" width="12.875" style="7" bestFit="1" customWidth="1"/>
    <col min="13" max="13" width="113.5" style="71" customWidth="1"/>
    <col min="14" max="14" width="9" style="7" customWidth="1"/>
    <col min="15" max="16384" width="9" style="7"/>
  </cols>
  <sheetData>
    <row r="1" spans="1:13" ht="30" customHeight="1" x14ac:dyDescent="0.15">
      <c r="A1" s="88" t="s">
        <v>155</v>
      </c>
      <c r="B1" s="88"/>
      <c r="C1" s="88"/>
      <c r="D1" s="88"/>
      <c r="E1" s="88"/>
      <c r="F1" s="88"/>
      <c r="G1" s="88"/>
      <c r="H1" s="88"/>
      <c r="I1" s="88"/>
      <c r="J1" s="14"/>
      <c r="M1" s="7"/>
    </row>
    <row r="2" spans="1:13" ht="15" customHeight="1" x14ac:dyDescent="0.15">
      <c r="A2" s="145" t="s">
        <v>4</v>
      </c>
      <c r="B2" s="145"/>
      <c r="C2" s="145"/>
      <c r="D2" s="145"/>
      <c r="E2" s="145"/>
      <c r="F2" s="145"/>
      <c r="G2" s="145"/>
      <c r="H2" s="145"/>
      <c r="I2" s="145"/>
      <c r="J2" s="10"/>
      <c r="M2" s="7"/>
    </row>
    <row r="3" spans="1:13" ht="15" customHeight="1" x14ac:dyDescent="0.15">
      <c r="A3" s="10"/>
      <c r="B3" s="11"/>
      <c r="C3" s="10"/>
      <c r="D3" s="10"/>
      <c r="E3" s="10"/>
      <c r="F3" s="10"/>
      <c r="G3" s="8"/>
      <c r="H3" s="8"/>
      <c r="I3" s="8"/>
      <c r="J3" s="8"/>
      <c r="M3" s="7"/>
    </row>
    <row r="4" spans="1:13" s="14" customFormat="1" ht="30" customHeight="1" x14ac:dyDescent="0.15">
      <c r="A4" s="12" t="s">
        <v>7</v>
      </c>
      <c r="B4" s="13" t="s">
        <v>8</v>
      </c>
      <c r="C4" s="90"/>
      <c r="D4" s="90"/>
      <c r="E4" s="90"/>
      <c r="F4" s="90"/>
      <c r="G4" s="90"/>
      <c r="H4" s="90"/>
      <c r="I4" s="90"/>
      <c r="J4" s="90"/>
    </row>
    <row r="5" spans="1:13" s="14" customFormat="1" ht="18" customHeight="1" x14ac:dyDescent="0.15">
      <c r="A5" s="12" t="s">
        <v>9</v>
      </c>
      <c r="B5" s="13" t="s">
        <v>1</v>
      </c>
      <c r="C5" s="91"/>
      <c r="D5" s="91"/>
      <c r="E5" s="91"/>
      <c r="F5" s="91"/>
      <c r="G5" s="91"/>
      <c r="H5" s="91"/>
      <c r="I5" s="91"/>
      <c r="J5" s="91"/>
    </row>
    <row r="6" spans="1:13" s="14" customFormat="1" ht="15" customHeight="1" x14ac:dyDescent="0.15">
      <c r="A6" s="12"/>
      <c r="B6" s="10"/>
      <c r="C6" s="15"/>
      <c r="D6" s="15"/>
      <c r="E6" s="15"/>
      <c r="F6" s="15"/>
      <c r="G6" s="10"/>
      <c r="H6" s="9"/>
      <c r="I6" s="9"/>
      <c r="J6" s="9"/>
    </row>
    <row r="7" spans="1:13" s="14" customFormat="1" ht="15" customHeight="1" thickBot="1" x14ac:dyDescent="0.2">
      <c r="A7" s="12"/>
      <c r="B7" s="10"/>
      <c r="C7" s="15"/>
      <c r="D7" s="15"/>
      <c r="E7" s="15"/>
      <c r="F7" s="15"/>
      <c r="G7" s="10"/>
      <c r="H7" s="9"/>
      <c r="I7" s="9"/>
      <c r="J7" s="9"/>
      <c r="K7" s="9"/>
      <c r="M7" s="29"/>
    </row>
    <row r="8" spans="1:13" s="14" customFormat="1" ht="20.100000000000001" customHeight="1" thickBot="1" x14ac:dyDescent="0.2">
      <c r="A8" s="12"/>
      <c r="B8" s="10"/>
      <c r="C8" s="89" t="s">
        <v>3</v>
      </c>
      <c r="D8" s="89"/>
      <c r="E8" s="89"/>
      <c r="F8" s="89"/>
      <c r="G8" s="64"/>
      <c r="H8" s="123" t="s">
        <v>10</v>
      </c>
      <c r="I8" s="124"/>
      <c r="J8" s="9"/>
      <c r="K8" s="9"/>
      <c r="M8" s="72" t="s">
        <v>111</v>
      </c>
    </row>
    <row r="9" spans="1:13" s="14" customFormat="1" ht="20.100000000000001" customHeight="1" thickTop="1" thickBot="1" x14ac:dyDescent="0.2">
      <c r="A9" s="12"/>
      <c r="B9" s="10"/>
      <c r="C9" s="15"/>
      <c r="D9" s="89" t="s">
        <v>116</v>
      </c>
      <c r="E9" s="89"/>
      <c r="F9" s="89"/>
      <c r="G9" s="64"/>
      <c r="H9" s="137" t="s">
        <v>117</v>
      </c>
      <c r="I9" s="138"/>
      <c r="J9" s="9"/>
      <c r="K9" s="9"/>
      <c r="M9" s="72" t="s">
        <v>119</v>
      </c>
    </row>
    <row r="10" spans="1:13" ht="20.100000000000001" customHeight="1" thickBot="1" x14ac:dyDescent="0.2">
      <c r="A10" s="10"/>
      <c r="B10" s="8"/>
      <c r="C10" s="89" t="s">
        <v>97</v>
      </c>
      <c r="D10" s="89"/>
      <c r="E10" s="89"/>
      <c r="F10" s="149"/>
      <c r="G10" s="64"/>
      <c r="H10" s="61"/>
      <c r="I10" s="62"/>
      <c r="J10" s="9"/>
      <c r="K10" s="9"/>
      <c r="M10" s="73" t="s">
        <v>112</v>
      </c>
    </row>
    <row r="11" spans="1:13" ht="20.100000000000001" customHeight="1" thickBot="1" x14ac:dyDescent="0.2">
      <c r="A11" s="10"/>
      <c r="B11" s="8"/>
      <c r="C11" s="146" t="s">
        <v>43</v>
      </c>
      <c r="D11" s="146"/>
      <c r="E11" s="146"/>
      <c r="F11" s="146"/>
      <c r="G11" s="64"/>
      <c r="H11" s="147" t="s">
        <v>44</v>
      </c>
      <c r="I11" s="148"/>
      <c r="J11" s="9"/>
      <c r="K11" s="9"/>
      <c r="M11" s="72" t="s">
        <v>121</v>
      </c>
    </row>
    <row r="12" spans="1:13" ht="30" customHeight="1" x14ac:dyDescent="0.15">
      <c r="A12" s="92" t="s">
        <v>42</v>
      </c>
      <c r="B12" s="125" t="s">
        <v>24</v>
      </c>
      <c r="C12" s="120" t="s">
        <v>2</v>
      </c>
      <c r="D12" s="121"/>
      <c r="E12" s="121"/>
      <c r="F12" s="122"/>
      <c r="G12" s="127">
        <f>G8*6000</f>
        <v>0</v>
      </c>
      <c r="H12" s="128"/>
      <c r="I12" s="100" t="s">
        <v>0</v>
      </c>
      <c r="J12" s="10"/>
      <c r="K12" s="10"/>
      <c r="M12" s="42"/>
    </row>
    <row r="13" spans="1:13" ht="30" customHeight="1" x14ac:dyDescent="0.15">
      <c r="A13" s="92"/>
      <c r="B13" s="126"/>
      <c r="C13" s="120" t="s">
        <v>41</v>
      </c>
      <c r="D13" s="121"/>
      <c r="E13" s="121"/>
      <c r="F13" s="122"/>
      <c r="G13" s="127"/>
      <c r="H13" s="128"/>
      <c r="I13" s="100"/>
      <c r="J13" s="10"/>
      <c r="K13" s="10"/>
      <c r="M13" s="42"/>
    </row>
    <row r="14" spans="1:13" ht="30" customHeight="1" x14ac:dyDescent="0.15">
      <c r="A14" s="92" t="s">
        <v>72</v>
      </c>
      <c r="B14" s="125" t="s">
        <v>101</v>
      </c>
      <c r="C14" s="120" t="s">
        <v>12</v>
      </c>
      <c r="D14" s="121"/>
      <c r="E14" s="121"/>
      <c r="F14" s="122"/>
      <c r="G14" s="127">
        <f>IF(G10="あり",G9*4000*0.5,G9*4000)</f>
        <v>0</v>
      </c>
      <c r="H14" s="128"/>
      <c r="I14" s="100" t="s">
        <v>0</v>
      </c>
      <c r="J14" s="10"/>
      <c r="K14" s="10"/>
      <c r="M14" s="42"/>
    </row>
    <row r="15" spans="1:13" ht="30" customHeight="1" x14ac:dyDescent="0.15">
      <c r="A15" s="92"/>
      <c r="B15" s="126"/>
      <c r="C15" s="120" t="s">
        <v>118</v>
      </c>
      <c r="D15" s="121"/>
      <c r="E15" s="121"/>
      <c r="F15" s="122"/>
      <c r="G15" s="127"/>
      <c r="H15" s="128"/>
      <c r="I15" s="100"/>
      <c r="J15" s="10"/>
      <c r="K15" s="10"/>
      <c r="M15" s="42"/>
    </row>
    <row r="16" spans="1:13" ht="30" customHeight="1" x14ac:dyDescent="0.15">
      <c r="A16" s="92" t="s">
        <v>16</v>
      </c>
      <c r="B16" s="129" t="s">
        <v>20</v>
      </c>
      <c r="C16" s="120" t="s">
        <v>134</v>
      </c>
      <c r="D16" s="121"/>
      <c r="E16" s="121"/>
      <c r="F16" s="122"/>
      <c r="G16" s="127">
        <f>IF(G10="あり",((G9*4000)+G12)*0.4,(G12+G14)*0.4)</f>
        <v>0</v>
      </c>
      <c r="H16" s="128"/>
      <c r="I16" s="100" t="s">
        <v>0</v>
      </c>
      <c r="J16" s="10"/>
      <c r="K16" s="10"/>
      <c r="M16" s="42"/>
    </row>
    <row r="17" spans="1:13" ht="30" customHeight="1" x14ac:dyDescent="0.15">
      <c r="A17" s="92"/>
      <c r="B17" s="126"/>
      <c r="C17" s="120" t="s">
        <v>137</v>
      </c>
      <c r="D17" s="121"/>
      <c r="E17" s="121"/>
      <c r="F17" s="122"/>
      <c r="G17" s="127"/>
      <c r="H17" s="128"/>
      <c r="I17" s="100"/>
      <c r="J17" s="10"/>
      <c r="K17" s="10"/>
      <c r="M17" s="42"/>
    </row>
    <row r="18" spans="1:13" ht="30" customHeight="1" x14ac:dyDescent="0.15">
      <c r="A18" s="92" t="s">
        <v>99</v>
      </c>
      <c r="B18" s="129" t="s">
        <v>21</v>
      </c>
      <c r="C18" s="120" t="s">
        <v>113</v>
      </c>
      <c r="D18" s="121"/>
      <c r="E18" s="121"/>
      <c r="F18" s="122"/>
      <c r="G18" s="127">
        <f>ROUNDDOWN((G12+G9*4000+G16)*0.3,0)</f>
        <v>0</v>
      </c>
      <c r="H18" s="128"/>
      <c r="I18" s="100" t="s">
        <v>0</v>
      </c>
      <c r="J18" s="10"/>
      <c r="K18" s="10"/>
      <c r="M18" s="42"/>
    </row>
    <row r="19" spans="1:13" ht="30" customHeight="1" x14ac:dyDescent="0.15">
      <c r="A19" s="92"/>
      <c r="B19" s="126"/>
      <c r="C19" s="107" t="s">
        <v>138</v>
      </c>
      <c r="D19" s="108"/>
      <c r="E19" s="108"/>
      <c r="F19" s="109"/>
      <c r="G19" s="130"/>
      <c r="H19" s="131"/>
      <c r="I19" s="136"/>
      <c r="J19" s="10"/>
      <c r="K19" s="19"/>
      <c r="M19" s="42"/>
    </row>
    <row r="20" spans="1:13" ht="30" customHeight="1" x14ac:dyDescent="0.15">
      <c r="A20" s="10" t="s">
        <v>100</v>
      </c>
      <c r="B20" s="32" t="s">
        <v>48</v>
      </c>
      <c r="C20" s="126" t="s">
        <v>102</v>
      </c>
      <c r="D20" s="126"/>
      <c r="E20" s="126"/>
      <c r="F20" s="126"/>
      <c r="G20" s="139">
        <f>SUM(G12:H19)</f>
        <v>0</v>
      </c>
      <c r="H20" s="140"/>
      <c r="I20" s="24" t="s">
        <v>0</v>
      </c>
      <c r="J20" s="65"/>
      <c r="K20" s="15"/>
      <c r="L20" s="17"/>
      <c r="M20" s="42"/>
    </row>
    <row r="21" spans="1:13" x14ac:dyDescent="0.15">
      <c r="A21" s="10"/>
      <c r="B21" s="18"/>
      <c r="C21" s="19"/>
      <c r="D21" s="19"/>
      <c r="E21" s="19"/>
      <c r="F21" s="19"/>
      <c r="G21" s="20"/>
      <c r="H21" s="21"/>
      <c r="I21" s="21"/>
      <c r="J21" s="21"/>
      <c r="K21" s="21"/>
      <c r="L21" s="17"/>
    </row>
    <row r="22" spans="1:13" ht="21" customHeight="1" x14ac:dyDescent="0.15">
      <c r="A22" s="144" t="s">
        <v>103</v>
      </c>
      <c r="B22" s="144"/>
      <c r="C22" s="144"/>
      <c r="D22" s="144"/>
      <c r="E22" s="144"/>
      <c r="F22" s="144"/>
      <c r="G22" s="144"/>
      <c r="H22" s="144"/>
      <c r="I22" s="144"/>
      <c r="J22" s="144"/>
      <c r="K22" s="144"/>
      <c r="L22" s="17"/>
    </row>
    <row r="23" spans="1:13" ht="15" customHeight="1" x14ac:dyDescent="0.15">
      <c r="A23" s="12"/>
      <c r="B23" s="10"/>
      <c r="C23" s="15"/>
      <c r="D23" s="15"/>
      <c r="E23" s="15"/>
      <c r="F23" s="15"/>
      <c r="G23" s="10"/>
      <c r="H23" s="9"/>
      <c r="I23" s="9"/>
      <c r="J23" s="9"/>
      <c r="K23" s="19"/>
    </row>
    <row r="24" spans="1:13" ht="20.100000000000001" customHeight="1" x14ac:dyDescent="0.15">
      <c r="A24" s="22" t="s">
        <v>104</v>
      </c>
      <c r="B24" s="23" t="s">
        <v>27</v>
      </c>
      <c r="C24" s="24" t="s">
        <v>131</v>
      </c>
      <c r="D24" s="35" t="s">
        <v>129</v>
      </c>
      <c r="E24" s="78">
        <v>30</v>
      </c>
      <c r="F24" s="25" t="s">
        <v>11</v>
      </c>
      <c r="G24" s="141">
        <f>ROUNDUP($G$20*E24/100,-2)</f>
        <v>0</v>
      </c>
      <c r="H24" s="143"/>
      <c r="I24" s="26" t="s">
        <v>0</v>
      </c>
      <c r="J24" s="66"/>
      <c r="K24" s="21"/>
      <c r="M24" s="42" t="s">
        <v>64</v>
      </c>
    </row>
    <row r="25" spans="1:13" ht="20.100000000000001" customHeight="1" x14ac:dyDescent="0.15">
      <c r="A25" s="22" t="s">
        <v>13</v>
      </c>
      <c r="B25" s="23" t="s">
        <v>45</v>
      </c>
      <c r="C25" s="24" t="s">
        <v>132</v>
      </c>
      <c r="D25" s="35" t="s">
        <v>129</v>
      </c>
      <c r="E25" s="78">
        <f>40/(G11-2)</f>
        <v>-20</v>
      </c>
      <c r="F25" s="25" t="s">
        <v>11</v>
      </c>
      <c r="G25" s="143">
        <f>ROUNDUP($G$20*E25/100,-2)</f>
        <v>0</v>
      </c>
      <c r="H25" s="142"/>
      <c r="I25" s="26" t="s">
        <v>0</v>
      </c>
      <c r="J25" s="66"/>
      <c r="K25" s="21"/>
      <c r="M25" s="42" t="s">
        <v>114</v>
      </c>
    </row>
    <row r="26" spans="1:13" ht="20.100000000000001" customHeight="1" x14ac:dyDescent="0.15">
      <c r="A26" s="22" t="s">
        <v>19</v>
      </c>
      <c r="B26" s="23" t="s">
        <v>26</v>
      </c>
      <c r="C26" s="24" t="s">
        <v>133</v>
      </c>
      <c r="D26" s="24"/>
      <c r="E26" s="78" t="s">
        <v>126</v>
      </c>
      <c r="F26" s="25" t="s">
        <v>11</v>
      </c>
      <c r="G26" s="141">
        <f>G20-G24-(G25*(G11-2))</f>
        <v>0</v>
      </c>
      <c r="H26" s="143"/>
      <c r="I26" s="26" t="s">
        <v>0</v>
      </c>
      <c r="J26" s="67"/>
      <c r="K26" s="21"/>
      <c r="M26" s="42" t="s">
        <v>65</v>
      </c>
    </row>
    <row r="27" spans="1:13" ht="20.100000000000001" customHeight="1" x14ac:dyDescent="0.15">
      <c r="A27" s="37"/>
      <c r="B27" s="38"/>
      <c r="C27" s="15"/>
      <c r="D27" s="15"/>
      <c r="E27" s="9"/>
      <c r="F27" s="9"/>
      <c r="G27" s="36"/>
      <c r="H27" s="36"/>
      <c r="I27" s="21"/>
      <c r="J27" s="21"/>
      <c r="K27" s="21"/>
    </row>
    <row r="28" spans="1:13" ht="20.100000000000001" customHeight="1" x14ac:dyDescent="0.15">
      <c r="A28" s="144" t="s">
        <v>60</v>
      </c>
      <c r="B28" s="144"/>
      <c r="C28" s="144"/>
      <c r="D28" s="144"/>
      <c r="E28" s="144"/>
      <c r="F28" s="144"/>
      <c r="G28" s="144"/>
      <c r="H28" s="144"/>
      <c r="I28" s="144"/>
      <c r="J28" s="144"/>
      <c r="K28" s="144"/>
    </row>
    <row r="29" spans="1:13" x14ac:dyDescent="0.15">
      <c r="A29" s="37"/>
      <c r="B29" s="38"/>
      <c r="C29" s="15"/>
      <c r="D29" s="15"/>
      <c r="E29" s="9"/>
      <c r="F29" s="9"/>
      <c r="G29" s="36"/>
      <c r="H29" s="36"/>
      <c r="I29" s="21"/>
      <c r="J29" s="21"/>
      <c r="K29" s="19"/>
    </row>
    <row r="30" spans="1:13" ht="20.100000000000001" customHeight="1" x14ac:dyDescent="0.15">
      <c r="A30" s="33" t="s">
        <v>14</v>
      </c>
      <c r="B30" s="34" t="s">
        <v>51</v>
      </c>
      <c r="C30" s="35" t="s">
        <v>127</v>
      </c>
      <c r="D30" s="35"/>
      <c r="E30" s="78" t="s">
        <v>50</v>
      </c>
      <c r="F30" s="25" t="s">
        <v>11</v>
      </c>
      <c r="G30" s="143">
        <f>G25</f>
        <v>0</v>
      </c>
      <c r="H30" s="142"/>
      <c r="I30" s="26" t="s">
        <v>0</v>
      </c>
      <c r="J30" s="68"/>
      <c r="K30" s="21"/>
      <c r="M30" s="42" t="s">
        <v>128</v>
      </c>
    </row>
    <row r="31" spans="1:13" ht="20.100000000000001" customHeight="1" x14ac:dyDescent="0.15">
      <c r="A31" s="39" t="s">
        <v>49</v>
      </c>
      <c r="B31" s="40" t="s">
        <v>66</v>
      </c>
      <c r="C31" s="35" t="s">
        <v>58</v>
      </c>
      <c r="D31" s="35"/>
      <c r="E31" s="78" t="s">
        <v>28</v>
      </c>
      <c r="F31" s="25" t="s">
        <v>11</v>
      </c>
      <c r="G31" s="143">
        <v>80000</v>
      </c>
      <c r="H31" s="142"/>
      <c r="I31" s="26" t="s">
        <v>0</v>
      </c>
      <c r="J31" s="66"/>
      <c r="K31" s="21"/>
      <c r="M31" s="42" t="s">
        <v>70</v>
      </c>
    </row>
    <row r="32" spans="1:13" ht="20.100000000000001" customHeight="1" x14ac:dyDescent="0.15">
      <c r="A32" s="41" t="s">
        <v>105</v>
      </c>
      <c r="B32" s="40" t="s">
        <v>67</v>
      </c>
      <c r="C32" s="35" t="s">
        <v>59</v>
      </c>
      <c r="D32" s="35"/>
      <c r="E32" s="78" t="s">
        <v>28</v>
      </c>
      <c r="F32" s="25" t="s">
        <v>11</v>
      </c>
      <c r="G32" s="143">
        <v>30000</v>
      </c>
      <c r="H32" s="142"/>
      <c r="I32" s="26" t="s">
        <v>0</v>
      </c>
      <c r="J32" s="66"/>
      <c r="K32" s="21"/>
      <c r="M32" s="42" t="s">
        <v>115</v>
      </c>
    </row>
    <row r="33" spans="1:13" ht="20.100000000000001" customHeight="1" x14ac:dyDescent="0.15">
      <c r="A33" s="41" t="s">
        <v>52</v>
      </c>
      <c r="B33" s="40" t="s">
        <v>54</v>
      </c>
      <c r="C33" s="35" t="s">
        <v>59</v>
      </c>
      <c r="D33" s="35"/>
      <c r="E33" s="78" t="s">
        <v>28</v>
      </c>
      <c r="F33" s="25" t="s">
        <v>11</v>
      </c>
      <c r="G33" s="143">
        <v>30000</v>
      </c>
      <c r="H33" s="142"/>
      <c r="I33" s="26" t="s">
        <v>0</v>
      </c>
      <c r="J33" s="21"/>
      <c r="K33" s="21"/>
      <c r="M33" s="42" t="s">
        <v>68</v>
      </c>
    </row>
    <row r="34" spans="1:13" ht="20.100000000000001" customHeight="1" x14ac:dyDescent="0.15">
      <c r="A34" s="41" t="s">
        <v>106</v>
      </c>
      <c r="B34" s="40" t="s">
        <v>53</v>
      </c>
      <c r="C34" s="35" t="s">
        <v>57</v>
      </c>
      <c r="D34" s="35" t="s">
        <v>130</v>
      </c>
      <c r="E34" s="78" t="s">
        <v>28</v>
      </c>
      <c r="F34" s="25" t="s">
        <v>11</v>
      </c>
      <c r="G34" s="141">
        <f>ROUNDUP($G$24*20/100,-3)</f>
        <v>0</v>
      </c>
      <c r="H34" s="142"/>
      <c r="I34" s="26" t="s">
        <v>0</v>
      </c>
      <c r="J34" s="21"/>
      <c r="K34" s="21"/>
      <c r="M34" s="42" t="s">
        <v>107</v>
      </c>
    </row>
    <row r="35" spans="1:13" ht="20.100000000000001" customHeight="1" x14ac:dyDescent="0.15">
      <c r="A35" s="41" t="s">
        <v>56</v>
      </c>
      <c r="B35" s="40" t="s">
        <v>55</v>
      </c>
      <c r="C35" s="35" t="s">
        <v>108</v>
      </c>
      <c r="D35" s="35" t="s">
        <v>130</v>
      </c>
      <c r="E35" s="78" t="s">
        <v>28</v>
      </c>
      <c r="F35" s="25" t="s">
        <v>11</v>
      </c>
      <c r="G35" s="141">
        <f>ROUNDUP($G$20*20/100,-3)</f>
        <v>0</v>
      </c>
      <c r="H35" s="142"/>
      <c r="I35" s="26" t="s">
        <v>0</v>
      </c>
      <c r="J35" s="21"/>
      <c r="K35" s="21"/>
      <c r="M35" s="42" t="s">
        <v>69</v>
      </c>
    </row>
    <row r="36" spans="1:13" x14ac:dyDescent="0.15">
      <c r="B36" s="27"/>
      <c r="C36" s="28"/>
      <c r="D36" s="28"/>
      <c r="E36" s="28"/>
      <c r="F36" s="28"/>
      <c r="G36" s="27"/>
      <c r="H36" s="27"/>
    </row>
    <row r="37" spans="1:13" x14ac:dyDescent="0.15">
      <c r="B37" s="132" t="s">
        <v>98</v>
      </c>
      <c r="C37" s="132"/>
      <c r="D37" s="132"/>
      <c r="E37" s="132"/>
      <c r="F37" s="132"/>
      <c r="G37" s="132"/>
      <c r="H37" s="132"/>
      <c r="I37" s="132"/>
    </row>
    <row r="38" spans="1:13" x14ac:dyDescent="0.15">
      <c r="B38" s="27"/>
      <c r="C38" s="28"/>
      <c r="D38" s="28"/>
      <c r="E38" s="28"/>
      <c r="F38" s="28"/>
      <c r="G38" s="27"/>
      <c r="H38" s="27"/>
    </row>
    <row r="39" spans="1:13" x14ac:dyDescent="0.15">
      <c r="B39" s="27"/>
      <c r="C39" s="28"/>
      <c r="D39" s="28"/>
      <c r="E39" s="28"/>
      <c r="F39" s="28"/>
      <c r="G39" s="27"/>
      <c r="H39" s="27"/>
    </row>
    <row r="40" spans="1:13" x14ac:dyDescent="0.15">
      <c r="B40" s="27"/>
      <c r="C40" s="28"/>
      <c r="D40" s="28"/>
      <c r="E40" s="28"/>
      <c r="F40" s="28"/>
      <c r="G40" s="27"/>
      <c r="H40" s="27"/>
    </row>
    <row r="41" spans="1:13" x14ac:dyDescent="0.15">
      <c r="B41" s="27"/>
      <c r="C41" s="28"/>
      <c r="D41" s="28"/>
      <c r="E41" s="28"/>
      <c r="F41" s="28"/>
      <c r="G41" s="27"/>
      <c r="H41" s="27"/>
    </row>
    <row r="42" spans="1:13" x14ac:dyDescent="0.15">
      <c r="B42" s="27"/>
      <c r="C42" s="28"/>
      <c r="D42" s="28"/>
      <c r="E42" s="28"/>
      <c r="F42" s="28"/>
      <c r="G42" s="27"/>
      <c r="H42" s="27"/>
    </row>
    <row r="43" spans="1:13" x14ac:dyDescent="0.15">
      <c r="B43" s="27"/>
      <c r="C43" s="28"/>
      <c r="D43" s="28"/>
      <c r="E43" s="28"/>
      <c r="F43" s="28"/>
      <c r="G43" s="27"/>
      <c r="H43" s="27"/>
    </row>
    <row r="44" spans="1:13" x14ac:dyDescent="0.15">
      <c r="B44" s="27"/>
      <c r="C44" s="28"/>
      <c r="D44" s="28"/>
      <c r="E44" s="28"/>
      <c r="F44" s="28"/>
      <c r="G44" s="27"/>
      <c r="H44" s="27"/>
    </row>
    <row r="45" spans="1:13" x14ac:dyDescent="0.15">
      <c r="B45" s="27"/>
      <c r="C45" s="28"/>
      <c r="D45" s="28"/>
      <c r="E45" s="28"/>
      <c r="F45" s="28"/>
      <c r="G45" s="27"/>
      <c r="H45" s="27"/>
    </row>
    <row r="46" spans="1:13" x14ac:dyDescent="0.15">
      <c r="B46" s="27"/>
      <c r="C46" s="28"/>
      <c r="D46" s="28"/>
      <c r="E46" s="28"/>
      <c r="F46" s="28"/>
      <c r="G46" s="27"/>
      <c r="H46" s="27"/>
    </row>
    <row r="47" spans="1:13" x14ac:dyDescent="0.15">
      <c r="B47" s="27"/>
      <c r="C47" s="28"/>
      <c r="D47" s="28"/>
      <c r="E47" s="28"/>
      <c r="F47" s="28"/>
      <c r="G47" s="27"/>
      <c r="H47" s="27"/>
    </row>
    <row r="48" spans="1:13" x14ac:dyDescent="0.15">
      <c r="B48" s="27"/>
      <c r="C48" s="28"/>
      <c r="D48" s="28"/>
      <c r="E48" s="28"/>
      <c r="F48" s="28"/>
      <c r="G48" s="27"/>
      <c r="H48" s="27"/>
    </row>
    <row r="49" spans="2:8" x14ac:dyDescent="0.15">
      <c r="B49" s="27"/>
      <c r="C49" s="28"/>
      <c r="D49" s="28"/>
      <c r="E49" s="28"/>
      <c r="F49" s="28"/>
      <c r="G49" s="27"/>
      <c r="H49" s="27"/>
    </row>
  </sheetData>
  <mergeCells count="49">
    <mergeCell ref="G25:H25"/>
    <mergeCell ref="C16:F16"/>
    <mergeCell ref="C17:F17"/>
    <mergeCell ref="B16:B17"/>
    <mergeCell ref="C18:F18"/>
    <mergeCell ref="A2:I2"/>
    <mergeCell ref="C4:J4"/>
    <mergeCell ref="C5:J5"/>
    <mergeCell ref="A12:A13"/>
    <mergeCell ref="G12:H13"/>
    <mergeCell ref="C11:F11"/>
    <mergeCell ref="H11:I11"/>
    <mergeCell ref="C13:F13"/>
    <mergeCell ref="C8:F8"/>
    <mergeCell ref="B12:B13"/>
    <mergeCell ref="C10:F10"/>
    <mergeCell ref="I12:I13"/>
    <mergeCell ref="I16:I17"/>
    <mergeCell ref="G16:H17"/>
    <mergeCell ref="G18:H19"/>
    <mergeCell ref="G34:H34"/>
    <mergeCell ref="I18:I19"/>
    <mergeCell ref="G30:H30"/>
    <mergeCell ref="A28:K28"/>
    <mergeCell ref="G26:H26"/>
    <mergeCell ref="A16:A17"/>
    <mergeCell ref="A18:A19"/>
    <mergeCell ref="G33:H33"/>
    <mergeCell ref="B18:B19"/>
    <mergeCell ref="G31:H31"/>
    <mergeCell ref="C19:F19"/>
    <mergeCell ref="A22:K22"/>
    <mergeCell ref="G24:H24"/>
    <mergeCell ref="A1:I1"/>
    <mergeCell ref="B37:I37"/>
    <mergeCell ref="D9:F9"/>
    <mergeCell ref="H9:I9"/>
    <mergeCell ref="C20:F20"/>
    <mergeCell ref="G20:H20"/>
    <mergeCell ref="C15:F15"/>
    <mergeCell ref="I14:I15"/>
    <mergeCell ref="G14:H15"/>
    <mergeCell ref="C14:F14"/>
    <mergeCell ref="A14:A15"/>
    <mergeCell ref="B14:B15"/>
    <mergeCell ref="C12:F12"/>
    <mergeCell ref="H8:I8"/>
    <mergeCell ref="G35:H35"/>
    <mergeCell ref="G32:H32"/>
  </mergeCells>
  <phoneticPr fontId="1"/>
  <dataValidations count="1">
    <dataValidation type="list" allowBlank="1" showInputMessage="1" showErrorMessage="1" sqref="G10" xr:uid="{00000000-0002-0000-0300-000000000000}">
      <formula1>#REF!</formula1>
    </dataValidation>
  </dataValidations>
  <pageMargins left="0.6692913385826772" right="0.31496062992125984" top="0.43307086614173229" bottom="0.15748031496062992" header="0.27559055118110237" footer="0.19685039370078741"/>
  <pageSetup paperSize="9" orientation="portrait" horizontalDpi="360" verticalDpi="36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O39"/>
  <sheetViews>
    <sheetView tabSelected="1" topLeftCell="A4" zoomScaleNormal="100" workbookViewId="0">
      <selection activeCell="F21" sqref="F21"/>
    </sheetView>
  </sheetViews>
  <sheetFormatPr defaultRowHeight="14.25" x14ac:dyDescent="0.15"/>
  <cols>
    <col min="1" max="1" width="2.625" style="49" customWidth="1"/>
    <col min="2" max="2" width="12.5" style="44" customWidth="1"/>
    <col min="3" max="3" width="28.875" style="49" customWidth="1"/>
    <col min="4" max="4" width="4.125" style="49" customWidth="1"/>
    <col min="5" max="5" width="3.625" style="49" customWidth="1"/>
    <col min="6" max="6" width="8.625" style="44" customWidth="1"/>
    <col min="7" max="7" width="3.625" style="44" customWidth="1"/>
    <col min="8" max="8" width="2.625" style="44" customWidth="1"/>
    <col min="9" max="9" width="0.875" style="44" customWidth="1"/>
    <col min="10" max="10" width="9.625" style="44" customWidth="1"/>
    <col min="11" max="11" width="2.625" style="44" customWidth="1"/>
    <col min="12" max="12" width="11.625" style="44" customWidth="1"/>
    <col min="13" max="13" width="2.625" style="44" customWidth="1"/>
    <col min="14" max="14" width="12.875" style="44" bestFit="1" customWidth="1"/>
    <col min="15" max="15" width="58.75" style="44" customWidth="1"/>
    <col min="16" max="16384" width="9" style="44"/>
  </cols>
  <sheetData>
    <row r="1" spans="1:15" s="7" customFormat="1" ht="30" customHeight="1" x14ac:dyDescent="0.15">
      <c r="A1" s="88" t="s">
        <v>161</v>
      </c>
      <c r="B1" s="88"/>
      <c r="C1" s="88"/>
      <c r="D1" s="88"/>
      <c r="E1" s="88"/>
      <c r="F1" s="88"/>
      <c r="G1" s="88"/>
      <c r="H1" s="88"/>
      <c r="I1" s="88"/>
      <c r="J1" s="14"/>
    </row>
    <row r="2" spans="1:15" s="7" customFormat="1" ht="15" customHeight="1" x14ac:dyDescent="0.15">
      <c r="A2" s="89" t="str">
        <f>③変動費!A2</f>
        <v>西暦　　  年 　 月　   日</v>
      </c>
      <c r="B2" s="89"/>
      <c r="C2" s="89"/>
      <c r="D2" s="89"/>
      <c r="E2" s="89"/>
      <c r="F2" s="89"/>
      <c r="G2" s="89"/>
      <c r="H2" s="89"/>
      <c r="I2" s="89"/>
      <c r="J2" s="10"/>
    </row>
    <row r="3" spans="1:15" s="7" customFormat="1" ht="15" customHeight="1" x14ac:dyDescent="0.15">
      <c r="A3" s="10"/>
      <c r="B3" s="11"/>
      <c r="C3" s="10"/>
      <c r="D3" s="10"/>
      <c r="E3" s="10"/>
      <c r="F3" s="10"/>
      <c r="G3" s="8"/>
      <c r="H3" s="8"/>
      <c r="I3" s="8"/>
      <c r="J3" s="8"/>
    </row>
    <row r="4" spans="1:15" s="14" customFormat="1" ht="30" customHeight="1" x14ac:dyDescent="0.15">
      <c r="A4" s="12" t="s">
        <v>7</v>
      </c>
      <c r="B4" s="13" t="s">
        <v>8</v>
      </c>
      <c r="C4" s="90">
        <f>③変動費!C4</f>
        <v>0</v>
      </c>
      <c r="D4" s="90"/>
      <c r="E4" s="90"/>
      <c r="F4" s="90"/>
      <c r="G4" s="90"/>
      <c r="H4" s="90"/>
      <c r="I4" s="90"/>
      <c r="J4" s="90"/>
    </row>
    <row r="5" spans="1:15" s="14" customFormat="1" ht="18" customHeight="1" x14ac:dyDescent="0.15">
      <c r="A5" s="12" t="s">
        <v>9</v>
      </c>
      <c r="B5" s="13" t="s">
        <v>1</v>
      </c>
      <c r="C5" s="91">
        <f>③変動費!C5</f>
        <v>0</v>
      </c>
      <c r="D5" s="91"/>
      <c r="E5" s="91"/>
      <c r="F5" s="91"/>
      <c r="G5" s="91"/>
      <c r="H5" s="91"/>
      <c r="I5" s="91"/>
      <c r="J5" s="91"/>
    </row>
    <row r="6" spans="1:15" s="14" customFormat="1" ht="15" customHeight="1" x14ac:dyDescent="0.15">
      <c r="A6" s="12"/>
      <c r="B6" s="10"/>
      <c r="C6" s="15"/>
      <c r="D6" s="15"/>
      <c r="E6" s="15"/>
      <c r="F6" s="15"/>
      <c r="G6" s="10"/>
      <c r="H6" s="9"/>
      <c r="I6" s="9"/>
      <c r="J6" s="9"/>
    </row>
    <row r="7" spans="1:15" s="49" customFormat="1" ht="15" customHeight="1" thickBot="1" x14ac:dyDescent="0.2">
      <c r="A7" s="48"/>
      <c r="B7" s="47"/>
      <c r="C7" s="51"/>
      <c r="D7" s="51"/>
      <c r="E7" s="51"/>
      <c r="F7" s="47"/>
      <c r="G7" s="46"/>
      <c r="H7" s="46"/>
      <c r="I7" s="46"/>
      <c r="J7" s="46"/>
      <c r="K7" s="46"/>
      <c r="L7" s="46"/>
      <c r="M7" s="46"/>
    </row>
    <row r="8" spans="1:15" ht="20.100000000000001" customHeight="1" thickBot="1" x14ac:dyDescent="0.2">
      <c r="A8" s="47"/>
      <c r="B8" s="45"/>
      <c r="C8" s="162" t="s">
        <v>85</v>
      </c>
      <c r="D8" s="162"/>
      <c r="E8" s="162"/>
      <c r="F8" s="59">
        <v>15</v>
      </c>
      <c r="G8" s="163" t="s">
        <v>76</v>
      </c>
      <c r="H8" s="164"/>
      <c r="I8" s="46"/>
      <c r="J8" s="46"/>
      <c r="K8" s="46"/>
      <c r="L8" s="46"/>
      <c r="M8" s="46"/>
      <c r="N8" s="49"/>
      <c r="O8" s="50" t="s">
        <v>86</v>
      </c>
    </row>
    <row r="9" spans="1:15" ht="20.100000000000001" customHeight="1" thickBot="1" x14ac:dyDescent="0.2">
      <c r="A9" s="47"/>
      <c r="B9" s="45"/>
      <c r="C9" s="162" t="s">
        <v>91</v>
      </c>
      <c r="D9" s="162"/>
      <c r="E9" s="162"/>
      <c r="F9" s="63">
        <v>1</v>
      </c>
      <c r="G9" s="165" t="s">
        <v>92</v>
      </c>
      <c r="H9" s="164"/>
      <c r="I9" s="46"/>
      <c r="J9" s="46"/>
      <c r="K9" s="46"/>
      <c r="L9" s="46"/>
      <c r="M9" s="46"/>
      <c r="N9" s="49"/>
      <c r="O9" s="84" t="s">
        <v>162</v>
      </c>
    </row>
    <row r="10" spans="1:15" ht="21" customHeight="1" x14ac:dyDescent="0.15">
      <c r="A10" s="150" t="s">
        <v>71</v>
      </c>
      <c r="B10" s="151" t="s">
        <v>75</v>
      </c>
      <c r="C10" s="153" t="s">
        <v>77</v>
      </c>
      <c r="D10" s="154"/>
      <c r="E10" s="155"/>
      <c r="F10" s="156">
        <f>F8*300*F9*12</f>
        <v>54000</v>
      </c>
      <c r="G10" s="157"/>
      <c r="H10" s="160" t="s">
        <v>0</v>
      </c>
      <c r="I10" s="47"/>
      <c r="J10" s="47"/>
      <c r="K10" s="47"/>
      <c r="L10" s="47"/>
      <c r="M10" s="47"/>
    </row>
    <row r="11" spans="1:15" ht="21" customHeight="1" x14ac:dyDescent="0.15">
      <c r="A11" s="150"/>
      <c r="B11" s="152"/>
      <c r="C11" s="153" t="s">
        <v>93</v>
      </c>
      <c r="D11" s="154"/>
      <c r="E11" s="155"/>
      <c r="F11" s="158"/>
      <c r="G11" s="159"/>
      <c r="H11" s="161"/>
      <c r="I11" s="47"/>
      <c r="J11" s="47"/>
      <c r="K11" s="47"/>
      <c r="L11" s="47"/>
      <c r="M11" s="47"/>
    </row>
    <row r="12" spans="1:15" ht="21" customHeight="1" x14ac:dyDescent="0.15">
      <c r="A12" s="150" t="s">
        <v>72</v>
      </c>
      <c r="B12" s="173" t="s">
        <v>29</v>
      </c>
      <c r="C12" s="153" t="s">
        <v>78</v>
      </c>
      <c r="D12" s="154"/>
      <c r="E12" s="155"/>
      <c r="F12" s="158">
        <f>F9*1500*3</f>
        <v>4500</v>
      </c>
      <c r="G12" s="159"/>
      <c r="H12" s="161" t="s">
        <v>0</v>
      </c>
      <c r="I12" s="47"/>
      <c r="J12" s="47"/>
      <c r="K12" s="47"/>
      <c r="L12" s="47"/>
      <c r="M12" s="47"/>
    </row>
    <row r="13" spans="1:15" ht="21" customHeight="1" x14ac:dyDescent="0.15">
      <c r="A13" s="150"/>
      <c r="B13" s="174"/>
      <c r="C13" s="153" t="s">
        <v>94</v>
      </c>
      <c r="D13" s="154"/>
      <c r="E13" s="155"/>
      <c r="F13" s="158"/>
      <c r="G13" s="159"/>
      <c r="H13" s="161"/>
      <c r="I13" s="47"/>
      <c r="J13" s="47"/>
      <c r="K13" s="47"/>
      <c r="L13" s="47"/>
      <c r="M13" s="47"/>
    </row>
    <row r="14" spans="1:15" ht="21" customHeight="1" x14ac:dyDescent="0.15">
      <c r="A14" s="150" t="s">
        <v>16</v>
      </c>
      <c r="B14" s="175" t="s">
        <v>80</v>
      </c>
      <c r="C14" s="153" t="s">
        <v>81</v>
      </c>
      <c r="D14" s="154"/>
      <c r="E14" s="155"/>
      <c r="F14" s="156">
        <f>F9*1000+2000</f>
        <v>3000</v>
      </c>
      <c r="G14" s="159"/>
      <c r="H14" s="161" t="s">
        <v>0</v>
      </c>
      <c r="I14" s="47"/>
      <c r="J14" s="47"/>
      <c r="K14" s="47"/>
      <c r="L14" s="47"/>
      <c r="M14" s="47"/>
    </row>
    <row r="15" spans="1:15" ht="21" customHeight="1" x14ac:dyDescent="0.15">
      <c r="A15" s="150"/>
      <c r="B15" s="176"/>
      <c r="C15" s="153" t="s">
        <v>95</v>
      </c>
      <c r="D15" s="154"/>
      <c r="E15" s="155"/>
      <c r="F15" s="158"/>
      <c r="G15" s="159"/>
      <c r="H15" s="161"/>
      <c r="I15" s="47"/>
      <c r="J15" s="47"/>
      <c r="K15" s="47"/>
      <c r="L15" s="47"/>
      <c r="M15" s="47"/>
    </row>
    <row r="16" spans="1:15" ht="21" customHeight="1" x14ac:dyDescent="0.15">
      <c r="A16" s="150" t="s">
        <v>17</v>
      </c>
      <c r="B16" s="175" t="s">
        <v>79</v>
      </c>
      <c r="C16" s="153" t="s">
        <v>90</v>
      </c>
      <c r="D16" s="154"/>
      <c r="E16" s="155"/>
      <c r="F16" s="158">
        <f>F9*300</f>
        <v>300</v>
      </c>
      <c r="G16" s="159"/>
      <c r="H16" s="161" t="s">
        <v>0</v>
      </c>
      <c r="I16" s="47"/>
      <c r="J16" s="47"/>
      <c r="K16" s="47"/>
      <c r="L16" s="47"/>
      <c r="M16" s="47"/>
    </row>
    <row r="17" spans="1:15" ht="21" customHeight="1" x14ac:dyDescent="0.15">
      <c r="A17" s="150"/>
      <c r="B17" s="176"/>
      <c r="C17" s="153" t="s">
        <v>96</v>
      </c>
      <c r="D17" s="154"/>
      <c r="E17" s="155"/>
      <c r="F17" s="158"/>
      <c r="G17" s="159"/>
      <c r="H17" s="161"/>
      <c r="I17" s="47"/>
      <c r="J17" s="47"/>
      <c r="K17" s="47"/>
      <c r="L17" s="47"/>
      <c r="M17" s="47"/>
    </row>
    <row r="18" spans="1:15" ht="21" customHeight="1" x14ac:dyDescent="0.15">
      <c r="A18" s="150" t="s">
        <v>18</v>
      </c>
      <c r="B18" s="172" t="s">
        <v>88</v>
      </c>
      <c r="C18" s="153"/>
      <c r="D18" s="154"/>
      <c r="E18" s="155"/>
      <c r="F18" s="158">
        <f>(F10+F12+F14+F16)*0.3</f>
        <v>18540</v>
      </c>
      <c r="G18" s="159"/>
      <c r="H18" s="161" t="s">
        <v>0</v>
      </c>
      <c r="I18" s="47"/>
      <c r="J18" s="47"/>
      <c r="K18" s="47"/>
      <c r="L18" s="47"/>
      <c r="M18" s="47"/>
    </row>
    <row r="19" spans="1:15" ht="21" customHeight="1" x14ac:dyDescent="0.15">
      <c r="A19" s="150"/>
      <c r="B19" s="152"/>
      <c r="C19" s="153" t="s">
        <v>83</v>
      </c>
      <c r="D19" s="154"/>
      <c r="E19" s="155"/>
      <c r="F19" s="158"/>
      <c r="G19" s="159"/>
      <c r="H19" s="161"/>
      <c r="I19" s="47"/>
      <c r="J19" s="47"/>
      <c r="K19" s="47"/>
      <c r="L19" s="47"/>
      <c r="M19" s="47"/>
    </row>
    <row r="20" spans="1:15" ht="21" customHeight="1" x14ac:dyDescent="0.15">
      <c r="A20" s="46" t="s">
        <v>163</v>
      </c>
      <c r="B20" s="60" t="s">
        <v>23</v>
      </c>
      <c r="C20" s="166" t="s">
        <v>82</v>
      </c>
      <c r="D20" s="166"/>
      <c r="E20" s="166"/>
      <c r="F20" s="179">
        <f>SUM(F10:G19)</f>
        <v>80340</v>
      </c>
      <c r="G20" s="180"/>
      <c r="H20" s="81" t="s">
        <v>0</v>
      </c>
      <c r="I20" s="47"/>
      <c r="J20" s="47"/>
      <c r="K20" s="47"/>
      <c r="L20" s="47"/>
      <c r="M20" s="47"/>
    </row>
    <row r="21" spans="1:15" ht="21" customHeight="1" thickBot="1" x14ac:dyDescent="0.2">
      <c r="A21" s="46"/>
      <c r="B21" s="47"/>
      <c r="C21" s="181"/>
      <c r="D21" s="182"/>
      <c r="E21" s="182"/>
      <c r="F21" s="79"/>
      <c r="G21" s="79"/>
      <c r="H21" s="47"/>
      <c r="I21" s="47"/>
      <c r="J21" s="47"/>
      <c r="K21" s="47"/>
      <c r="L21" s="47"/>
      <c r="M21" s="47"/>
    </row>
    <row r="22" spans="1:15" ht="21" customHeight="1" x14ac:dyDescent="0.15">
      <c r="A22" s="46"/>
      <c r="B22" s="47"/>
      <c r="C22" s="181" t="s">
        <v>164</v>
      </c>
      <c r="D22" s="182"/>
      <c r="E22" s="182"/>
      <c r="F22" s="183">
        <v>44562</v>
      </c>
      <c r="G22" s="184"/>
      <c r="H22" s="185"/>
      <c r="I22" s="47"/>
      <c r="J22" s="47"/>
      <c r="K22" s="47"/>
      <c r="L22" s="47"/>
      <c r="M22" s="47"/>
      <c r="O22" s="44" t="s">
        <v>167</v>
      </c>
    </row>
    <row r="23" spans="1:15" ht="21" customHeight="1" thickBot="1" x14ac:dyDescent="0.2">
      <c r="A23" s="46"/>
      <c r="B23" s="47"/>
      <c r="C23" s="181" t="s">
        <v>165</v>
      </c>
      <c r="D23" s="182"/>
      <c r="E23" s="182"/>
      <c r="F23" s="186">
        <v>45656</v>
      </c>
      <c r="G23" s="187"/>
      <c r="H23" s="188"/>
      <c r="I23" s="47"/>
      <c r="J23" s="47"/>
      <c r="K23" s="47"/>
      <c r="L23" s="47"/>
      <c r="M23" s="47"/>
      <c r="O23" s="44" t="s">
        <v>167</v>
      </c>
    </row>
    <row r="24" spans="1:15" ht="21" customHeight="1" x14ac:dyDescent="0.15">
      <c r="A24" s="46"/>
      <c r="B24" s="47"/>
      <c r="C24" s="181" t="s">
        <v>166</v>
      </c>
      <c r="D24" s="181"/>
      <c r="E24" s="181"/>
      <c r="F24" s="80">
        <f>DATEDIF(F22,F23,"M")+1</f>
        <v>36</v>
      </c>
      <c r="G24" s="189" t="s">
        <v>168</v>
      </c>
      <c r="H24" s="190"/>
      <c r="I24" s="47"/>
      <c r="J24" s="47"/>
      <c r="K24" s="47"/>
      <c r="L24" s="47"/>
      <c r="M24" s="47"/>
      <c r="O24" s="44" t="s">
        <v>179</v>
      </c>
    </row>
    <row r="25" spans="1:15" ht="21" customHeight="1" x14ac:dyDescent="0.15">
      <c r="A25" s="46" t="s">
        <v>172</v>
      </c>
      <c r="B25" s="60" t="s">
        <v>169</v>
      </c>
      <c r="C25" s="177" t="s">
        <v>170</v>
      </c>
      <c r="D25" s="177"/>
      <c r="E25" s="153"/>
      <c r="F25" s="178">
        <f>F24*10000</f>
        <v>360000</v>
      </c>
      <c r="G25" s="178"/>
      <c r="H25" s="82" t="s">
        <v>171</v>
      </c>
      <c r="I25" s="47"/>
      <c r="J25" s="47"/>
      <c r="K25" s="47"/>
      <c r="L25" s="47"/>
      <c r="M25" s="47"/>
      <c r="O25" s="44" t="s">
        <v>175</v>
      </c>
    </row>
    <row r="26" spans="1:15" ht="15" customHeight="1" x14ac:dyDescent="0.15">
      <c r="A26" s="46"/>
      <c r="B26" s="47"/>
      <c r="C26" s="170"/>
      <c r="D26" s="170"/>
      <c r="E26" s="170"/>
      <c r="F26" s="169"/>
      <c r="G26" s="169"/>
      <c r="H26" s="47"/>
      <c r="I26" s="47"/>
      <c r="J26" s="171"/>
      <c r="K26" s="171"/>
      <c r="L26" s="171"/>
      <c r="M26" s="171"/>
    </row>
    <row r="27" spans="1:15" ht="20.100000000000001" customHeight="1" x14ac:dyDescent="0.15">
      <c r="A27" s="46" t="s">
        <v>173</v>
      </c>
      <c r="B27" s="60" t="s">
        <v>23</v>
      </c>
      <c r="C27" s="166" t="s">
        <v>174</v>
      </c>
      <c r="D27" s="166"/>
      <c r="E27" s="166"/>
      <c r="F27" s="167">
        <f>SUM(F20+F25)</f>
        <v>440340</v>
      </c>
      <c r="G27" s="168"/>
      <c r="H27" s="52" t="s">
        <v>0</v>
      </c>
      <c r="I27" s="57"/>
      <c r="J27" s="70"/>
      <c r="K27" s="45"/>
      <c r="L27" s="70"/>
      <c r="M27" s="57"/>
      <c r="N27" s="53"/>
    </row>
    <row r="28" spans="1:15" ht="8.1" customHeight="1" x14ac:dyDescent="0.15">
      <c r="A28" s="47"/>
      <c r="B28" s="54"/>
      <c r="C28" s="55"/>
      <c r="D28" s="55"/>
      <c r="E28" s="55"/>
      <c r="F28" s="56"/>
      <c r="G28" s="54"/>
      <c r="H28" s="54"/>
      <c r="I28" s="57"/>
      <c r="J28" s="57"/>
      <c r="K28" s="57"/>
      <c r="L28" s="57"/>
      <c r="M28" s="57"/>
      <c r="N28" s="53"/>
    </row>
    <row r="29" spans="1:15" x14ac:dyDescent="0.15">
      <c r="B29" s="8" t="s">
        <v>98</v>
      </c>
      <c r="C29" s="27"/>
      <c r="D29" s="27"/>
      <c r="E29" s="27"/>
      <c r="F29" s="27"/>
      <c r="G29" s="27"/>
      <c r="H29" s="27"/>
    </row>
    <row r="30" spans="1:15" x14ac:dyDescent="0.15">
      <c r="B30" s="43"/>
      <c r="C30" s="58"/>
      <c r="D30" s="58"/>
      <c r="E30" s="58"/>
      <c r="F30" s="43"/>
      <c r="G30" s="43"/>
    </row>
    <row r="31" spans="1:15" x14ac:dyDescent="0.15">
      <c r="B31" s="43"/>
      <c r="C31" s="58"/>
      <c r="D31" s="58"/>
      <c r="E31" s="58"/>
      <c r="F31" s="43"/>
      <c r="G31" s="43"/>
    </row>
    <row r="32" spans="1:15" x14ac:dyDescent="0.15">
      <c r="B32" s="43"/>
      <c r="C32" s="58"/>
      <c r="D32" s="58"/>
      <c r="E32" s="58"/>
      <c r="F32" s="43"/>
      <c r="G32" s="43"/>
    </row>
    <row r="33" spans="2:7" x14ac:dyDescent="0.15">
      <c r="B33" s="43"/>
      <c r="C33" s="58"/>
      <c r="D33" s="58"/>
      <c r="E33" s="58"/>
      <c r="F33" s="43"/>
      <c r="G33" s="43"/>
    </row>
    <row r="34" spans="2:7" x14ac:dyDescent="0.15">
      <c r="B34" s="43"/>
      <c r="C34" s="58"/>
      <c r="D34" s="58"/>
      <c r="E34" s="58"/>
      <c r="F34" s="43"/>
      <c r="G34" s="43"/>
    </row>
    <row r="35" spans="2:7" x14ac:dyDescent="0.15">
      <c r="B35" s="43"/>
      <c r="C35" s="58"/>
      <c r="D35" s="58"/>
      <c r="E35" s="58"/>
      <c r="F35" s="43"/>
      <c r="G35" s="43"/>
    </row>
    <row r="36" spans="2:7" x14ac:dyDescent="0.15">
      <c r="B36" s="43"/>
      <c r="C36" s="58"/>
      <c r="D36" s="58"/>
      <c r="E36" s="58"/>
      <c r="F36" s="43"/>
      <c r="G36" s="43"/>
    </row>
    <row r="37" spans="2:7" x14ac:dyDescent="0.15">
      <c r="B37" s="43"/>
      <c r="C37" s="58"/>
      <c r="D37" s="58"/>
      <c r="E37" s="58"/>
      <c r="F37" s="43"/>
      <c r="G37" s="43"/>
    </row>
    <row r="38" spans="2:7" x14ac:dyDescent="0.15">
      <c r="B38" s="43"/>
      <c r="C38" s="58"/>
      <c r="D38" s="58"/>
      <c r="E38" s="58"/>
      <c r="F38" s="43"/>
      <c r="G38" s="43"/>
    </row>
    <row r="39" spans="2:7" x14ac:dyDescent="0.15">
      <c r="B39" s="43"/>
      <c r="C39" s="58"/>
      <c r="D39" s="58"/>
      <c r="E39" s="58"/>
      <c r="F39" s="43"/>
      <c r="G39" s="43"/>
    </row>
  </sheetData>
  <mergeCells count="55">
    <mergeCell ref="C25:E25"/>
    <mergeCell ref="F25:G25"/>
    <mergeCell ref="C20:E20"/>
    <mergeCell ref="F20:G20"/>
    <mergeCell ref="C21:E21"/>
    <mergeCell ref="C22:E22"/>
    <mergeCell ref="C23:E23"/>
    <mergeCell ref="C24:E24"/>
    <mergeCell ref="F22:H22"/>
    <mergeCell ref="F23:H23"/>
    <mergeCell ref="G24:H24"/>
    <mergeCell ref="A1:I1"/>
    <mergeCell ref="A2:I2"/>
    <mergeCell ref="C4:J4"/>
    <mergeCell ref="C5:J5"/>
    <mergeCell ref="L26:M26"/>
    <mergeCell ref="J26:K26"/>
    <mergeCell ref="A18:A19"/>
    <mergeCell ref="B18:B19"/>
    <mergeCell ref="A12:A13"/>
    <mergeCell ref="B12:B13"/>
    <mergeCell ref="C12:E12"/>
    <mergeCell ref="F12:G13"/>
    <mergeCell ref="A16:A17"/>
    <mergeCell ref="B16:B17"/>
    <mergeCell ref="A14:A15"/>
    <mergeCell ref="B14:B15"/>
    <mergeCell ref="C27:E27"/>
    <mergeCell ref="F27:G27"/>
    <mergeCell ref="F26:G26"/>
    <mergeCell ref="C26:E26"/>
    <mergeCell ref="H14:H15"/>
    <mergeCell ref="C15:E15"/>
    <mergeCell ref="H18:H19"/>
    <mergeCell ref="C19:E19"/>
    <mergeCell ref="H16:H17"/>
    <mergeCell ref="C17:E17"/>
    <mergeCell ref="C18:E18"/>
    <mergeCell ref="F18:G19"/>
    <mergeCell ref="C16:E16"/>
    <mergeCell ref="F16:G17"/>
    <mergeCell ref="C14:E14"/>
    <mergeCell ref="F14:G15"/>
    <mergeCell ref="H12:H13"/>
    <mergeCell ref="C13:E13"/>
    <mergeCell ref="C8:E8"/>
    <mergeCell ref="G8:H8"/>
    <mergeCell ref="C9:E9"/>
    <mergeCell ref="G9:H9"/>
    <mergeCell ref="A10:A11"/>
    <mergeCell ref="B10:B11"/>
    <mergeCell ref="C10:E10"/>
    <mergeCell ref="F10:G11"/>
    <mergeCell ref="H10:H11"/>
    <mergeCell ref="C11:E11"/>
  </mergeCells>
  <phoneticPr fontId="1"/>
  <pageMargins left="0.6692913385826772" right="0.31496062992125984" top="0.43307086614173229" bottom="0.15748031496062992" header="0.27559055118110237" footer="0.19685039370078741"/>
  <pageSetup paperSize="9" orientation="portrait" horizontalDpi="360" verticalDpi="36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O35"/>
  <sheetViews>
    <sheetView topLeftCell="A7" zoomScaleNormal="100" workbookViewId="0">
      <selection activeCell="F17" sqref="F17"/>
    </sheetView>
  </sheetViews>
  <sheetFormatPr defaultRowHeight="14.25" x14ac:dyDescent="0.15"/>
  <cols>
    <col min="1" max="1" width="2.625" style="49" customWidth="1"/>
    <col min="2" max="2" width="12.375" style="44" customWidth="1"/>
    <col min="3" max="3" width="30.5" style="49" customWidth="1"/>
    <col min="4" max="4" width="4.125" style="49" customWidth="1"/>
    <col min="5" max="5" width="3.625" style="49" customWidth="1"/>
    <col min="6" max="6" width="8.625" style="44" customWidth="1"/>
    <col min="7" max="7" width="3.625" style="44" customWidth="1"/>
    <col min="8" max="8" width="2.625" style="44" customWidth="1"/>
    <col min="9" max="9" width="0.875" style="44" customWidth="1"/>
    <col min="10" max="10" width="9.625" style="44" customWidth="1"/>
    <col min="11" max="11" width="2.625" style="44" customWidth="1"/>
    <col min="12" max="12" width="11.625" style="44" customWidth="1"/>
    <col min="13" max="13" width="2.625" style="44" customWidth="1"/>
    <col min="14" max="14" width="12.875" style="44" bestFit="1" customWidth="1"/>
    <col min="15" max="15" width="59.625" style="44" customWidth="1"/>
    <col min="16" max="16384" width="9" style="44"/>
  </cols>
  <sheetData>
    <row r="1" spans="1:15" s="7" customFormat="1" ht="30" customHeight="1" x14ac:dyDescent="0.15">
      <c r="A1" s="88" t="s">
        <v>156</v>
      </c>
      <c r="B1" s="88"/>
      <c r="C1" s="88"/>
      <c r="D1" s="88"/>
      <c r="E1" s="88"/>
      <c r="F1" s="88"/>
      <c r="G1" s="88"/>
      <c r="H1" s="88"/>
      <c r="I1" s="88"/>
      <c r="J1" s="14"/>
    </row>
    <row r="2" spans="1:15" s="7" customFormat="1" ht="15" customHeight="1" x14ac:dyDescent="0.15">
      <c r="A2" s="145" t="s">
        <v>4</v>
      </c>
      <c r="B2" s="145"/>
      <c r="C2" s="145"/>
      <c r="D2" s="145"/>
      <c r="E2" s="145"/>
      <c r="F2" s="145"/>
      <c r="G2" s="145"/>
      <c r="H2" s="145"/>
      <c r="I2" s="145"/>
      <c r="J2" s="10"/>
    </row>
    <row r="3" spans="1:15" s="7" customFormat="1" ht="15" customHeight="1" x14ac:dyDescent="0.15">
      <c r="A3" s="10"/>
      <c r="B3" s="11"/>
      <c r="C3" s="10"/>
      <c r="D3" s="10"/>
      <c r="E3" s="10"/>
      <c r="F3" s="10"/>
      <c r="G3" s="8"/>
      <c r="H3" s="8"/>
      <c r="I3" s="8"/>
      <c r="J3" s="8"/>
    </row>
    <row r="4" spans="1:15" s="14" customFormat="1" ht="30" customHeight="1" x14ac:dyDescent="0.15">
      <c r="A4" s="12" t="s">
        <v>7</v>
      </c>
      <c r="B4" s="13" t="s">
        <v>8</v>
      </c>
      <c r="C4" s="90">
        <f>③変動費!C4</f>
        <v>0</v>
      </c>
      <c r="D4" s="90"/>
      <c r="E4" s="90"/>
      <c r="F4" s="90"/>
      <c r="G4" s="90"/>
      <c r="H4" s="90"/>
      <c r="I4" s="90"/>
      <c r="J4" s="90"/>
    </row>
    <row r="5" spans="1:15" s="14" customFormat="1" ht="18" customHeight="1" x14ac:dyDescent="0.15">
      <c r="A5" s="12" t="s">
        <v>9</v>
      </c>
      <c r="B5" s="13" t="s">
        <v>1</v>
      </c>
      <c r="C5" s="91">
        <f>③変動費!C5</f>
        <v>0</v>
      </c>
      <c r="D5" s="91"/>
      <c r="E5" s="91"/>
      <c r="F5" s="91"/>
      <c r="G5" s="91"/>
      <c r="H5" s="91"/>
      <c r="I5" s="91"/>
      <c r="J5" s="91"/>
    </row>
    <row r="6" spans="1:15" s="14" customFormat="1" ht="15" customHeight="1" x14ac:dyDescent="0.15">
      <c r="A6" s="12"/>
      <c r="B6" s="10"/>
      <c r="C6" s="15"/>
      <c r="D6" s="15"/>
      <c r="E6" s="15"/>
      <c r="F6" s="15"/>
      <c r="G6" s="10"/>
      <c r="H6" s="9"/>
      <c r="I6" s="9"/>
      <c r="J6" s="9"/>
    </row>
    <row r="7" spans="1:15" x14ac:dyDescent="0.15">
      <c r="A7" s="191"/>
      <c r="B7" s="191"/>
      <c r="C7" s="191"/>
      <c r="D7" s="191"/>
      <c r="E7" s="191"/>
      <c r="F7" s="191"/>
      <c r="G7" s="191"/>
      <c r="H7" s="191"/>
      <c r="I7" s="191"/>
      <c r="J7" s="191"/>
      <c r="K7" s="191"/>
      <c r="L7" s="191"/>
      <c r="M7" s="191"/>
    </row>
    <row r="8" spans="1:15" s="49" customFormat="1" ht="15" customHeight="1" thickBot="1" x14ac:dyDescent="0.2">
      <c r="A8" s="48"/>
      <c r="B8" s="47"/>
      <c r="C8" s="51"/>
      <c r="D8" s="51"/>
      <c r="E8" s="51"/>
      <c r="F8" s="47"/>
      <c r="G8" s="46"/>
      <c r="H8" s="46"/>
      <c r="I8" s="46"/>
      <c r="J8" s="46"/>
      <c r="K8" s="46"/>
      <c r="L8" s="46"/>
      <c r="M8" s="46"/>
    </row>
    <row r="9" spans="1:15" ht="20.100000000000001" customHeight="1" thickBot="1" x14ac:dyDescent="0.2">
      <c r="A9" s="47"/>
      <c r="B9" s="45"/>
      <c r="C9" s="162" t="s">
        <v>31</v>
      </c>
      <c r="D9" s="162"/>
      <c r="E9" s="162"/>
      <c r="F9" s="59"/>
      <c r="G9" s="163" t="s">
        <v>5</v>
      </c>
      <c r="H9" s="164"/>
      <c r="I9" s="46"/>
      <c r="J9" s="46"/>
      <c r="K9" s="46"/>
      <c r="L9" s="46"/>
      <c r="M9" s="46"/>
      <c r="N9" s="49"/>
      <c r="O9" s="50" t="s">
        <v>89</v>
      </c>
    </row>
    <row r="10" spans="1:15" ht="30" customHeight="1" x14ac:dyDescent="0.15">
      <c r="A10" s="150" t="s">
        <v>71</v>
      </c>
      <c r="B10" s="151" t="s">
        <v>25</v>
      </c>
      <c r="C10" s="153" t="s">
        <v>12</v>
      </c>
      <c r="D10" s="154"/>
      <c r="E10" s="155"/>
      <c r="F10" s="156">
        <f>(F9*4000*2)</f>
        <v>0</v>
      </c>
      <c r="G10" s="159"/>
      <c r="H10" s="161" t="s">
        <v>0</v>
      </c>
      <c r="I10" s="47"/>
      <c r="J10" s="47"/>
      <c r="K10" s="47"/>
      <c r="L10" s="47"/>
      <c r="M10" s="47"/>
    </row>
    <row r="11" spans="1:15" ht="45" customHeight="1" x14ac:dyDescent="0.15">
      <c r="A11" s="150"/>
      <c r="B11" s="152"/>
      <c r="C11" s="153" t="s">
        <v>120</v>
      </c>
      <c r="D11" s="154"/>
      <c r="E11" s="155"/>
      <c r="F11" s="158"/>
      <c r="G11" s="159"/>
      <c r="H11" s="161"/>
      <c r="I11" s="47"/>
      <c r="J11" s="47"/>
      <c r="K11" s="47"/>
      <c r="L11" s="47"/>
      <c r="M11" s="47"/>
    </row>
    <row r="12" spans="1:15" ht="50.1" customHeight="1" x14ac:dyDescent="0.15">
      <c r="A12" s="150" t="s">
        <v>72</v>
      </c>
      <c r="B12" s="172" t="s">
        <v>20</v>
      </c>
      <c r="C12" s="153" t="s">
        <v>135</v>
      </c>
      <c r="D12" s="154"/>
      <c r="E12" s="155"/>
      <c r="F12" s="158">
        <f xml:space="preserve"> ROUNDDOWN((F10)*0.4,0)</f>
        <v>0</v>
      </c>
      <c r="G12" s="159"/>
      <c r="H12" s="161" t="s">
        <v>0</v>
      </c>
      <c r="I12" s="47"/>
      <c r="J12" s="47"/>
      <c r="K12" s="47"/>
      <c r="L12" s="47"/>
      <c r="M12" s="47"/>
    </row>
    <row r="13" spans="1:15" ht="15" customHeight="1" x14ac:dyDescent="0.15">
      <c r="A13" s="150"/>
      <c r="B13" s="152"/>
      <c r="C13" s="153" t="s">
        <v>136</v>
      </c>
      <c r="D13" s="154"/>
      <c r="E13" s="155"/>
      <c r="F13" s="158"/>
      <c r="G13" s="159"/>
      <c r="H13" s="161"/>
      <c r="I13" s="47"/>
      <c r="J13" s="47"/>
      <c r="K13" s="47"/>
      <c r="L13" s="47"/>
      <c r="M13" s="47"/>
    </row>
    <row r="14" spans="1:15" ht="45" customHeight="1" x14ac:dyDescent="0.15">
      <c r="A14" s="150" t="s">
        <v>16</v>
      </c>
      <c r="B14" s="172" t="s">
        <v>21</v>
      </c>
      <c r="C14" s="153" t="s">
        <v>87</v>
      </c>
      <c r="D14" s="154"/>
      <c r="E14" s="155"/>
      <c r="F14" s="158">
        <f>ROUNDDOWN((F10+F12)*0.3,0)</f>
        <v>0</v>
      </c>
      <c r="G14" s="159"/>
      <c r="H14" s="161" t="s">
        <v>0</v>
      </c>
      <c r="I14" s="47"/>
      <c r="J14" s="47"/>
      <c r="K14" s="47"/>
      <c r="L14" s="47"/>
      <c r="M14" s="47"/>
    </row>
    <row r="15" spans="1:15" ht="15" customHeight="1" x14ac:dyDescent="0.15">
      <c r="A15" s="150"/>
      <c r="B15" s="152"/>
      <c r="C15" s="153" t="s">
        <v>73</v>
      </c>
      <c r="D15" s="154"/>
      <c r="E15" s="155"/>
      <c r="F15" s="158"/>
      <c r="G15" s="159"/>
      <c r="H15" s="161"/>
      <c r="I15" s="47"/>
      <c r="J15" s="171"/>
      <c r="K15" s="171"/>
      <c r="L15" s="171"/>
      <c r="M15" s="171"/>
    </row>
    <row r="16" spans="1:15" ht="20.100000000000001" customHeight="1" x14ac:dyDescent="0.15">
      <c r="A16" s="47" t="s">
        <v>17</v>
      </c>
      <c r="B16" s="60" t="s">
        <v>22</v>
      </c>
      <c r="C16" s="166" t="s">
        <v>74</v>
      </c>
      <c r="D16" s="166"/>
      <c r="E16" s="166"/>
      <c r="F16" s="192">
        <f>SUM(F10:G15)</f>
        <v>0</v>
      </c>
      <c r="G16" s="193"/>
      <c r="H16" s="52" t="s">
        <v>0</v>
      </c>
      <c r="I16" s="69"/>
      <c r="J16" s="70"/>
      <c r="K16" s="45"/>
      <c r="L16" s="70"/>
      <c r="M16" s="57"/>
      <c r="N16" s="53"/>
    </row>
    <row r="17" spans="1:15" ht="8.1" customHeight="1" x14ac:dyDescent="0.15">
      <c r="A17" s="47"/>
      <c r="B17" s="54"/>
      <c r="C17" s="55"/>
      <c r="D17" s="55"/>
      <c r="E17" s="55"/>
      <c r="F17" s="56"/>
      <c r="G17" s="54"/>
      <c r="H17" s="54"/>
      <c r="I17" s="57"/>
      <c r="J17" s="57"/>
      <c r="K17" s="57"/>
      <c r="L17" s="57"/>
      <c r="M17" s="57"/>
      <c r="N17" s="53"/>
    </row>
    <row r="18" spans="1:15" ht="15" thickBot="1" x14ac:dyDescent="0.2">
      <c r="B18" s="43"/>
      <c r="C18" s="58"/>
      <c r="D18" s="58"/>
      <c r="E18" s="58"/>
      <c r="F18" s="43"/>
      <c r="G18" s="43"/>
    </row>
    <row r="19" spans="1:15" ht="21" customHeight="1" x14ac:dyDescent="0.15">
      <c r="A19" s="46"/>
      <c r="B19" s="47"/>
      <c r="C19" s="181" t="s">
        <v>176</v>
      </c>
      <c r="D19" s="182"/>
      <c r="E19" s="182"/>
      <c r="F19" s="183">
        <v>44562</v>
      </c>
      <c r="G19" s="184"/>
      <c r="H19" s="185"/>
      <c r="I19" s="47"/>
      <c r="J19" s="47"/>
      <c r="K19" s="47"/>
      <c r="L19" s="47"/>
      <c r="M19" s="47"/>
      <c r="O19" s="44" t="s">
        <v>167</v>
      </c>
    </row>
    <row r="20" spans="1:15" ht="21" customHeight="1" thickBot="1" x14ac:dyDescent="0.2">
      <c r="A20" s="46"/>
      <c r="B20" s="47"/>
      <c r="C20" s="181" t="s">
        <v>165</v>
      </c>
      <c r="D20" s="182"/>
      <c r="E20" s="182"/>
      <c r="F20" s="186">
        <v>44925</v>
      </c>
      <c r="G20" s="187"/>
      <c r="H20" s="188"/>
      <c r="I20" s="47"/>
      <c r="J20" s="47"/>
      <c r="K20" s="47"/>
      <c r="L20" s="47"/>
      <c r="M20" s="47"/>
      <c r="O20" s="44" t="s">
        <v>167</v>
      </c>
    </row>
    <row r="21" spans="1:15" ht="21" customHeight="1" x14ac:dyDescent="0.15">
      <c r="A21" s="46"/>
      <c r="B21" s="47"/>
      <c r="C21" s="181" t="s">
        <v>166</v>
      </c>
      <c r="D21" s="181"/>
      <c r="E21" s="181"/>
      <c r="F21" s="80">
        <f>DATEDIF(F19,F20,"M")+1</f>
        <v>12</v>
      </c>
      <c r="G21" s="189" t="s">
        <v>168</v>
      </c>
      <c r="H21" s="190"/>
      <c r="I21" s="47"/>
      <c r="J21" s="47"/>
      <c r="K21" s="47"/>
      <c r="L21" s="47"/>
      <c r="M21" s="47"/>
    </row>
    <row r="22" spans="1:15" ht="33" customHeight="1" x14ac:dyDescent="0.15">
      <c r="A22" s="46" t="s">
        <v>18</v>
      </c>
      <c r="B22" s="83" t="s">
        <v>178</v>
      </c>
      <c r="C22" s="177" t="s">
        <v>170</v>
      </c>
      <c r="D22" s="177"/>
      <c r="E22" s="153"/>
      <c r="F22" s="178">
        <f>F21*10000</f>
        <v>120000</v>
      </c>
      <c r="G22" s="178"/>
      <c r="H22" s="82" t="s">
        <v>0</v>
      </c>
      <c r="I22" s="47"/>
      <c r="J22" s="47"/>
      <c r="K22" s="47"/>
      <c r="L22" s="47"/>
      <c r="M22" s="47"/>
      <c r="O22" s="44" t="s">
        <v>175</v>
      </c>
    </row>
    <row r="23" spans="1:15" ht="15" customHeight="1" x14ac:dyDescent="0.15">
      <c r="A23" s="46"/>
      <c r="B23" s="47"/>
      <c r="C23" s="170"/>
      <c r="D23" s="170"/>
      <c r="E23" s="170"/>
      <c r="F23" s="169"/>
      <c r="G23" s="169"/>
      <c r="H23" s="47"/>
      <c r="I23" s="47"/>
      <c r="J23" s="171"/>
      <c r="K23" s="171"/>
      <c r="L23" s="171"/>
      <c r="M23" s="171"/>
    </row>
    <row r="24" spans="1:15" ht="20.100000000000001" customHeight="1" x14ac:dyDescent="0.15">
      <c r="A24" s="46" t="s">
        <v>104</v>
      </c>
      <c r="B24" s="60" t="s">
        <v>23</v>
      </c>
      <c r="C24" s="166" t="s">
        <v>177</v>
      </c>
      <c r="D24" s="166"/>
      <c r="E24" s="166"/>
      <c r="F24" s="167">
        <f>SUM(F17+F22)</f>
        <v>120000</v>
      </c>
      <c r="G24" s="168"/>
      <c r="H24" s="52" t="s">
        <v>0</v>
      </c>
      <c r="I24" s="57"/>
      <c r="J24" s="70"/>
      <c r="K24" s="45"/>
      <c r="L24" s="70"/>
      <c r="M24" s="57"/>
      <c r="N24" s="53"/>
    </row>
    <row r="25" spans="1:15" x14ac:dyDescent="0.15">
      <c r="B25" s="43"/>
      <c r="C25" s="58"/>
      <c r="D25" s="58"/>
      <c r="E25" s="58"/>
      <c r="F25" s="43"/>
      <c r="G25" s="43"/>
    </row>
    <row r="26" spans="1:15" x14ac:dyDescent="0.15">
      <c r="B26" s="8" t="s">
        <v>98</v>
      </c>
      <c r="C26" s="27"/>
      <c r="D26" s="27"/>
      <c r="E26" s="27"/>
      <c r="F26" s="27"/>
      <c r="G26" s="27"/>
      <c r="H26" s="27"/>
    </row>
    <row r="27" spans="1:15" x14ac:dyDescent="0.15">
      <c r="B27" s="43"/>
      <c r="C27" s="58"/>
      <c r="D27" s="58"/>
      <c r="E27" s="58"/>
      <c r="F27" s="43"/>
      <c r="G27" s="43"/>
    </row>
    <row r="28" spans="1:15" x14ac:dyDescent="0.15">
      <c r="B28" s="43"/>
      <c r="C28" s="58"/>
      <c r="D28" s="58"/>
      <c r="E28" s="58"/>
      <c r="F28" s="43"/>
      <c r="G28" s="43"/>
    </row>
    <row r="29" spans="1:15" x14ac:dyDescent="0.15">
      <c r="B29" s="43"/>
      <c r="C29" s="58"/>
      <c r="D29" s="58"/>
      <c r="E29" s="58"/>
      <c r="F29" s="43"/>
      <c r="G29" s="43"/>
    </row>
    <row r="30" spans="1:15" x14ac:dyDescent="0.15">
      <c r="B30" s="43"/>
      <c r="C30" s="58"/>
      <c r="D30" s="58"/>
      <c r="E30" s="58"/>
      <c r="F30" s="43"/>
      <c r="G30" s="43"/>
    </row>
    <row r="31" spans="1:15" x14ac:dyDescent="0.15">
      <c r="B31" s="43"/>
      <c r="C31" s="58"/>
      <c r="D31" s="58"/>
      <c r="E31" s="58"/>
      <c r="F31" s="43"/>
      <c r="G31" s="43"/>
    </row>
    <row r="32" spans="1:15" x14ac:dyDescent="0.15">
      <c r="B32" s="43"/>
      <c r="C32" s="58"/>
      <c r="D32" s="58"/>
      <c r="E32" s="58"/>
      <c r="F32" s="43"/>
      <c r="G32" s="43"/>
    </row>
    <row r="33" spans="2:7" x14ac:dyDescent="0.15">
      <c r="B33" s="43"/>
      <c r="C33" s="58"/>
      <c r="D33" s="58"/>
      <c r="E33" s="58"/>
      <c r="F33" s="43"/>
      <c r="G33" s="43"/>
    </row>
    <row r="34" spans="2:7" x14ac:dyDescent="0.15">
      <c r="B34" s="43"/>
      <c r="C34" s="58"/>
      <c r="D34" s="58"/>
      <c r="E34" s="58"/>
      <c r="F34" s="43"/>
      <c r="G34" s="43"/>
    </row>
    <row r="35" spans="2:7" x14ac:dyDescent="0.15">
      <c r="B35" s="43"/>
      <c r="C35" s="58"/>
      <c r="D35" s="58"/>
      <c r="E35" s="58"/>
      <c r="F35" s="43"/>
      <c r="G35" s="43"/>
    </row>
  </sheetData>
  <mergeCells count="43">
    <mergeCell ref="A1:I1"/>
    <mergeCell ref="A2:I2"/>
    <mergeCell ref="C4:J4"/>
    <mergeCell ref="C5:J5"/>
    <mergeCell ref="J15:K15"/>
    <mergeCell ref="A12:A13"/>
    <mergeCell ref="B12:B13"/>
    <mergeCell ref="C12:E12"/>
    <mergeCell ref="F12:G13"/>
    <mergeCell ref="H12:H13"/>
    <mergeCell ref="C13:E13"/>
    <mergeCell ref="A10:A11"/>
    <mergeCell ref="B10:B11"/>
    <mergeCell ref="C10:E10"/>
    <mergeCell ref="F10:G11"/>
    <mergeCell ref="H10:H11"/>
    <mergeCell ref="C16:E16"/>
    <mergeCell ref="F16:G16"/>
    <mergeCell ref="A14:A15"/>
    <mergeCell ref="B14:B15"/>
    <mergeCell ref="C14:E14"/>
    <mergeCell ref="F14:G15"/>
    <mergeCell ref="C15:E15"/>
    <mergeCell ref="C11:E11"/>
    <mergeCell ref="A7:M7"/>
    <mergeCell ref="C9:E9"/>
    <mergeCell ref="G9:H9"/>
    <mergeCell ref="L15:M15"/>
    <mergeCell ref="H14:H15"/>
    <mergeCell ref="C19:E19"/>
    <mergeCell ref="F19:H19"/>
    <mergeCell ref="C20:E20"/>
    <mergeCell ref="F20:H20"/>
    <mergeCell ref="C21:E21"/>
    <mergeCell ref="G21:H21"/>
    <mergeCell ref="L23:M23"/>
    <mergeCell ref="C24:E24"/>
    <mergeCell ref="F24:G24"/>
    <mergeCell ref="C22:E22"/>
    <mergeCell ref="F22:G22"/>
    <mergeCell ref="C23:E23"/>
    <mergeCell ref="F23:G23"/>
    <mergeCell ref="J23:K23"/>
  </mergeCells>
  <phoneticPr fontId="1"/>
  <pageMargins left="0.6692913385826772" right="0.31496062992125984" top="0.43307086614173229" bottom="0.15748031496062992" header="0.27559055118110237" footer="0.19685039370078741"/>
  <pageSetup paperSize="9" orientation="portrait" horizontalDpi="360"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はじめにお読みください</vt:lpstr>
      <vt:lpstr>① (固定費) </vt:lpstr>
      <vt:lpstr>②観察脱落症例費</vt:lpstr>
      <vt:lpstr>③変動費</vt:lpstr>
      <vt:lpstr>④(文書保管費用) </vt:lpstr>
      <vt:lpstr>⑤ (期間延長時) </vt:lpstr>
      <vt:lpstr>'① (固定費) '!Print_Area</vt:lpstr>
      <vt:lpstr>②観察脱落症例費!Print_Area</vt:lpstr>
      <vt:lpstr>③変動費!Print_Area</vt:lpstr>
      <vt:lpstr>'④(文書保管費用) '!Print_Area</vt:lpstr>
      <vt:lpstr>'⑤ (期間延長時) '!Print_Area</vt:lpstr>
      <vt:lpstr>はじめにお読みください!Print_Area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hirano</dc:creator>
  <cp:lastModifiedBy>井上　裕貴／Inoue,Hirotaka</cp:lastModifiedBy>
  <cp:lastPrinted>2020-12-08T01:02:38Z</cp:lastPrinted>
  <dcterms:created xsi:type="dcterms:W3CDTF">2001-02-19T02:11:52Z</dcterms:created>
  <dcterms:modified xsi:type="dcterms:W3CDTF">2023-01-18T01:19:03Z</dcterms:modified>
</cp:coreProperties>
</file>